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7a4c00e08f3b1/KSK-team/Rennen/DM 2026/Meldungen/"/>
    </mc:Choice>
  </mc:AlternateContent>
  <xr:revisionPtr revIDLastSave="0" documentId="8_{778CFB1F-4DB4-47C9-BC2A-8357A778129D}" xr6:coauthVersionLast="47" xr6:coauthVersionMax="47" xr10:uidLastSave="{00000000-0000-0000-0000-000000000000}"/>
  <bookViews>
    <workbookView xWindow="8500" yWindow="3960" windowWidth="34200" windowHeight="21460" xr2:uid="{00000000-000D-0000-FFFF-FFFF00000000}"/>
  </bookViews>
  <sheets>
    <sheet name="Meldungen gesamt" sheetId="1" r:id="rId1"/>
    <sheet name="Startgelder" sheetId="3" r:id="rId2"/>
    <sheet name="Matrix KLasse" sheetId="4" r:id="rId3"/>
  </sheets>
  <definedNames>
    <definedName name="_xlnm._FilterDatabase" localSheetId="0" hidden="1">'Meldungen gesamt'!$A$57:$M$57</definedName>
    <definedName name="_xlnm.Print_Area" localSheetId="0">'Meldungen gesamt'!$A$1:$M$83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13" i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8" i="1"/>
  <c r="N13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B70" i="1" l="1"/>
  <c r="B71" i="1"/>
  <c r="B24" i="1"/>
  <c r="B25" i="1"/>
  <c r="B26" i="1"/>
  <c r="B27" i="1"/>
  <c r="B28" i="1"/>
  <c r="B29" i="1"/>
  <c r="B30" i="1"/>
  <c r="B31" i="1"/>
  <c r="B32" i="1"/>
  <c r="B33" i="1"/>
  <c r="J54" i="1"/>
  <c r="B59" i="1"/>
  <c r="B60" i="1"/>
  <c r="B61" i="1"/>
  <c r="B62" i="1"/>
  <c r="B63" i="1"/>
  <c r="B64" i="1"/>
  <c r="B65" i="1"/>
  <c r="B66" i="1"/>
  <c r="B67" i="1"/>
  <c r="B68" i="1"/>
  <c r="B69" i="1"/>
  <c r="B72" i="1"/>
  <c r="B58" i="1"/>
  <c r="B14" i="1"/>
  <c r="B15" i="1"/>
  <c r="B16" i="1"/>
  <c r="B17" i="1"/>
  <c r="B18" i="1"/>
  <c r="B19" i="1"/>
  <c r="B20" i="1"/>
  <c r="B21" i="1"/>
  <c r="B22" i="1"/>
  <c r="B2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13" i="1"/>
  <c r="J74" i="1" l="1"/>
  <c r="I78" i="1"/>
  <c r="I81" i="1" s="1"/>
  <c r="I80" i="1"/>
</calcChain>
</file>

<file path=xl/sharedStrings.xml><?xml version="1.0" encoding="utf-8"?>
<sst xmlns="http://schemas.openxmlformats.org/spreadsheetml/2006/main" count="133" uniqueCount="99">
  <si>
    <t>Rennen</t>
  </si>
  <si>
    <t>71. Deutsche Meisterschaft  und ECA Cup Möll - Obervellach/Reißeck 17.-19.09.2026</t>
  </si>
  <si>
    <t>Verein</t>
  </si>
  <si>
    <t>Kurzform</t>
  </si>
  <si>
    <t>Obmann/Obfrau</t>
  </si>
  <si>
    <t>email:</t>
  </si>
  <si>
    <t>MobilNr.</t>
  </si>
  <si>
    <t>Einzel</t>
  </si>
  <si>
    <t>Eingabefelder ( restliche Felder gesperrt)</t>
  </si>
  <si>
    <t>Meldung</t>
  </si>
  <si>
    <t>keine Eingabe!</t>
  </si>
  <si>
    <t>Nr.</t>
  </si>
  <si>
    <t>Name</t>
  </si>
  <si>
    <t>Vorname</t>
  </si>
  <si>
    <t xml:space="preserve">Geburts-
datum </t>
  </si>
  <si>
    <t>Geschlecht</t>
  </si>
  <si>
    <t>Bootsklasse (K1, C1, C2)</t>
  </si>
  <si>
    <t xml:space="preserve">Altersklasse </t>
  </si>
  <si>
    <t>Classic</t>
  </si>
  <si>
    <t>Sprint</t>
  </si>
  <si>
    <t>Klasse</t>
  </si>
  <si>
    <t xml:space="preserve">Startgebühr </t>
  </si>
  <si>
    <t>Dopingabgabe</t>
  </si>
  <si>
    <t>Rangliste</t>
  </si>
  <si>
    <t>Mustermann</t>
  </si>
  <si>
    <t>Max</t>
  </si>
  <si>
    <t>m</t>
  </si>
  <si>
    <t>K1</t>
  </si>
  <si>
    <t>LK(Ü18)</t>
  </si>
  <si>
    <t>x</t>
  </si>
  <si>
    <t>,</t>
  </si>
  <si>
    <t>Anzahl:</t>
  </si>
  <si>
    <t>Meldung(en)</t>
  </si>
  <si>
    <t>Mannschaften</t>
  </si>
  <si>
    <t xml:space="preserve">Namen </t>
  </si>
  <si>
    <t>Vornamen</t>
  </si>
  <si>
    <t xml:space="preserve">Geschlecht </t>
  </si>
  <si>
    <t>Bootsklasse 
(K1, C1, C2)</t>
  </si>
  <si>
    <t>Mannschaft(en)</t>
  </si>
  <si>
    <t>Summe Meldungen</t>
  </si>
  <si>
    <t>Einschreibegebühr</t>
  </si>
  <si>
    <t>Doping Verbandsabgabe</t>
  </si>
  <si>
    <t>ca. Wert</t>
  </si>
  <si>
    <t>die detaillierte Übersicht zum Startgeld wird per mail verschickt</t>
  </si>
  <si>
    <t>Altersklasse</t>
  </si>
  <si>
    <t>Doping</t>
  </si>
  <si>
    <t>Ü32</t>
  </si>
  <si>
    <t>-</t>
  </si>
  <si>
    <t>Ü40</t>
  </si>
  <si>
    <t>Ü50</t>
  </si>
  <si>
    <t>Ü60</t>
  </si>
  <si>
    <t>Ü70</t>
  </si>
  <si>
    <t>Ü80</t>
  </si>
  <si>
    <t>U18</t>
  </si>
  <si>
    <t>U16</t>
  </si>
  <si>
    <t>U14</t>
  </si>
  <si>
    <t>U12</t>
  </si>
  <si>
    <t>U9</t>
  </si>
  <si>
    <t xml:space="preserve">Einschreibegebühr (pro Verein) </t>
  </si>
  <si>
    <t>Nachmeldegebühr *</t>
  </si>
  <si>
    <t>* lt. WKB gültig ab Meldeschluss!</t>
  </si>
  <si>
    <t>w</t>
  </si>
  <si>
    <t>mix</t>
  </si>
  <si>
    <t>mÜ32</t>
  </si>
  <si>
    <t>wÜ32</t>
  </si>
  <si>
    <t>MixÜ32</t>
  </si>
  <si>
    <t>mÜ40</t>
  </si>
  <si>
    <t>wÜ40</t>
  </si>
  <si>
    <t>MixÜ40</t>
  </si>
  <si>
    <t>mÜ50</t>
  </si>
  <si>
    <t>wÜ50</t>
  </si>
  <si>
    <t>MixÜ50</t>
  </si>
  <si>
    <t>mÜ60</t>
  </si>
  <si>
    <t>wÜ60</t>
  </si>
  <si>
    <t>MixÜ60</t>
  </si>
  <si>
    <t>mÜ70</t>
  </si>
  <si>
    <t>wÜ70</t>
  </si>
  <si>
    <t>MixÜ70</t>
  </si>
  <si>
    <t>mÜ80</t>
  </si>
  <si>
    <t>wÜ80</t>
  </si>
  <si>
    <t>MixÜ80</t>
  </si>
  <si>
    <t>mLK</t>
  </si>
  <si>
    <t>wLK</t>
  </si>
  <si>
    <t>MixLK</t>
  </si>
  <si>
    <t>mU18</t>
  </si>
  <si>
    <t>WU18</t>
  </si>
  <si>
    <t>MixU18</t>
  </si>
  <si>
    <t>mU16</t>
  </si>
  <si>
    <t>wU16</t>
  </si>
  <si>
    <t>MixU16</t>
  </si>
  <si>
    <t>mU14</t>
  </si>
  <si>
    <t>wU14</t>
  </si>
  <si>
    <t>MixU14</t>
  </si>
  <si>
    <t>mU12</t>
  </si>
  <si>
    <t>wU12</t>
  </si>
  <si>
    <t>MixU12</t>
  </si>
  <si>
    <t>mU9</t>
  </si>
  <si>
    <t>wU9</t>
  </si>
  <si>
    <t>MixU9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</si>
</sst>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64">
    <xf numFmtId="0" fontId="0" fillId="0" borderId="0" xfId="0"/>
    <xf numFmtId="44" fontId="3" fillId="2" borderId="1" xfId="2" applyFont="1" applyFill="1" applyBorder="1" applyProtection="1"/>
    <xf numFmtId="0" fontId="0" fillId="0" borderId="0" xfId="0" applyProtection="1">
      <protection locked="0"/>
    </xf>
    <xf numFmtId="44" fontId="3" fillId="0" borderId="1" xfId="2" applyFont="1" applyBorder="1" applyProtection="1"/>
    <xf numFmtId="0" fontId="2" fillId="0" borderId="1" xfId="0" applyFont="1" applyBorder="1" applyAlignment="1" applyProtection="1">
      <alignment wrapText="1"/>
      <protection locked="0"/>
    </xf>
    <xf numFmtId="44" fontId="3" fillId="3" borderId="1" xfId="2" applyFont="1" applyFill="1" applyBorder="1" applyProtection="1"/>
    <xf numFmtId="44" fontId="3" fillId="3" borderId="2" xfId="2" applyFont="1" applyFill="1" applyBorder="1" applyProtection="1"/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4" borderId="1" xfId="0" applyFon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Protection="1">
      <protection locked="0"/>
    </xf>
    <xf numFmtId="44" fontId="0" fillId="0" borderId="0" xfId="0" applyNumberFormat="1" applyProtection="1"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6" xfId="0" applyFill="1" applyBorder="1" applyProtection="1">
      <protection locked="0"/>
    </xf>
    <xf numFmtId="44" fontId="0" fillId="2" borderId="1" xfId="2" applyFont="1" applyFill="1" applyBorder="1" applyProtection="1"/>
    <xf numFmtId="0" fontId="5" fillId="3" borderId="0" xfId="0" applyFont="1" applyFill="1"/>
    <xf numFmtId="0" fontId="0" fillId="3" borderId="0" xfId="0" applyFill="1"/>
    <xf numFmtId="0" fontId="1" fillId="3" borderId="1" xfId="0" applyFont="1" applyFill="1" applyBorder="1" applyAlignment="1" applyProtection="1">
      <alignment vertical="top"/>
      <protection locked="0"/>
    </xf>
    <xf numFmtId="0" fontId="0" fillId="3" borderId="1" xfId="0" applyFill="1" applyBorder="1"/>
    <xf numFmtId="0" fontId="0" fillId="4" borderId="5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4" fillId="4" borderId="10" xfId="1" applyFill="1" applyBorder="1" applyAlignment="1" applyProtection="1">
      <alignment horizontal="left"/>
      <protection locked="0"/>
    </xf>
    <xf numFmtId="0" fontId="4" fillId="4" borderId="16" xfId="1" applyFill="1" applyBorder="1" applyAlignment="1" applyProtection="1">
      <alignment horizontal="left"/>
      <protection locked="0"/>
    </xf>
    <xf numFmtId="0" fontId="4" fillId="4" borderId="11" xfId="1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5" fillId="0" borderId="15" xfId="0" applyFont="1" applyBorder="1" applyAlignment="1" applyProtection="1">
      <alignment horizontal="left" vertical="center"/>
      <protection locked="0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83"/>
  <sheetViews>
    <sheetView tabSelected="1" view="pageBreakPreview" zoomScale="200" zoomScaleNormal="100" zoomScaleSheetLayoutView="130" workbookViewId="0">
      <selection activeCell="F74" sqref="F74"/>
    </sheetView>
  </sheetViews>
  <sheetFormatPr defaultColWidth="10.7109375" defaultRowHeight="15"/>
  <cols>
    <col min="1" max="1" width="4" style="2" customWidth="1"/>
    <col min="2" max="7" width="10.7109375" style="2"/>
    <col min="8" max="8" width="14" style="2" customWidth="1"/>
    <col min="9" max="9" width="8.28515625" style="2" customWidth="1"/>
    <col min="10" max="10" width="9" style="2" customWidth="1"/>
    <col min="11" max="12" width="8.7109375" style="2" customWidth="1"/>
    <col min="13" max="13" width="20.28515625" style="2" customWidth="1"/>
    <col min="14" max="14" width="12.7109375" style="2" customWidth="1"/>
    <col min="15" max="15" width="12.7109375" style="2" hidden="1" customWidth="1"/>
    <col min="16" max="16384" width="10.7109375" style="2"/>
  </cols>
  <sheetData>
    <row r="1" spans="1:17" ht="15.95" thickBot="1"/>
    <row r="2" spans="1:17" ht="15.95" thickBot="1">
      <c r="B2" s="2" t="s">
        <v>0</v>
      </c>
      <c r="C2" s="45" t="s">
        <v>1</v>
      </c>
      <c r="D2" s="46"/>
      <c r="E2" s="46"/>
      <c r="F2" s="46"/>
      <c r="G2" s="46"/>
      <c r="H2" s="46"/>
      <c r="I2" s="46"/>
      <c r="J2" s="46"/>
      <c r="K2" s="47"/>
    </row>
    <row r="3" spans="1:17" ht="15.95" thickBot="1">
      <c r="C3" s="7"/>
    </row>
    <row r="4" spans="1:17" ht="15.95" thickBot="1">
      <c r="B4" s="2" t="s">
        <v>2</v>
      </c>
      <c r="D4" s="56"/>
      <c r="E4" s="57"/>
      <c r="F4" s="57"/>
      <c r="G4" s="58"/>
    </row>
    <row r="5" spans="1:17" ht="15.95" thickBot="1">
      <c r="B5" s="2" t="s">
        <v>3</v>
      </c>
      <c r="D5" s="56"/>
      <c r="E5" s="57"/>
      <c r="F5" s="57"/>
      <c r="G5" s="58"/>
    </row>
    <row r="6" spans="1:17" ht="15.95" thickBot="1">
      <c r="B6" s="2" t="s">
        <v>4</v>
      </c>
      <c r="D6" s="56"/>
      <c r="E6" s="57"/>
      <c r="F6" s="57"/>
      <c r="G6" s="58"/>
    </row>
    <row r="7" spans="1:17" ht="15.95" thickBot="1">
      <c r="B7" s="2" t="s">
        <v>5</v>
      </c>
      <c r="D7" s="50"/>
      <c r="E7" s="51"/>
      <c r="F7" s="51"/>
      <c r="G7" s="52"/>
    </row>
    <row r="8" spans="1:17" ht="15.95" thickBot="1">
      <c r="B8" s="2" t="s">
        <v>6</v>
      </c>
      <c r="D8" s="56"/>
      <c r="E8" s="57"/>
      <c r="F8" s="57"/>
      <c r="G8" s="58"/>
    </row>
    <row r="10" spans="1:17" ht="15.95" thickBot="1">
      <c r="B10" s="8" t="s">
        <v>7</v>
      </c>
    </row>
    <row r="11" spans="1:17" ht="15.95" thickBot="1">
      <c r="B11" s="9"/>
      <c r="C11" s="32" t="s">
        <v>8</v>
      </c>
      <c r="D11" s="33"/>
      <c r="E11" s="33"/>
      <c r="F11" s="33"/>
      <c r="G11" s="33"/>
      <c r="H11" s="33"/>
      <c r="I11" s="30" t="s">
        <v>9</v>
      </c>
      <c r="J11" s="31"/>
      <c r="K11" s="9" t="s">
        <v>10</v>
      </c>
      <c r="L11" s="9"/>
      <c r="M11" s="9"/>
      <c r="N11" s="9"/>
      <c r="O11" s="9"/>
    </row>
    <row r="12" spans="1:17" ht="45" customHeight="1">
      <c r="A12" s="10" t="s">
        <v>11</v>
      </c>
      <c r="B12" s="37" t="s">
        <v>2</v>
      </c>
      <c r="C12" s="11" t="s">
        <v>12</v>
      </c>
      <c r="D12" s="11" t="s">
        <v>13</v>
      </c>
      <c r="E12" s="12" t="s">
        <v>14</v>
      </c>
      <c r="F12" s="11" t="s">
        <v>15</v>
      </c>
      <c r="G12" s="12" t="s">
        <v>16</v>
      </c>
      <c r="H12" s="12" t="s">
        <v>17</v>
      </c>
      <c r="I12" s="14" t="s">
        <v>18</v>
      </c>
      <c r="J12" s="13" t="s">
        <v>19</v>
      </c>
      <c r="K12" s="59" t="s">
        <v>20</v>
      </c>
      <c r="L12" s="60"/>
      <c r="M12" s="28" t="s">
        <v>21</v>
      </c>
      <c r="N12" s="28" t="s">
        <v>22</v>
      </c>
      <c r="P12" s="28" t="s">
        <v>23</v>
      </c>
    </row>
    <row r="13" spans="1:17">
      <c r="A13" s="15">
        <v>1</v>
      </c>
      <c r="B13" s="38">
        <f t="shared" ref="B13:B52" si="0">IF(ISTEXT(C13),$D$5,"")</f>
        <v>0</v>
      </c>
      <c r="C13" s="16" t="s">
        <v>24</v>
      </c>
      <c r="D13" s="16" t="s">
        <v>25</v>
      </c>
      <c r="E13" s="17">
        <v>36161</v>
      </c>
      <c r="F13" s="18" t="s">
        <v>26</v>
      </c>
      <c r="G13" s="18" t="s">
        <v>27</v>
      </c>
      <c r="H13" s="18" t="s">
        <v>28</v>
      </c>
      <c r="I13" s="19" t="s">
        <v>29</v>
      </c>
      <c r="J13" s="20" t="s">
        <v>29</v>
      </c>
      <c r="K13" s="61" t="str">
        <f>CONCATENATE(F13,G13,H13)</f>
        <v>mK1LK(Ü18)</v>
      </c>
      <c r="L13" s="62"/>
      <c r="M13" s="5">
        <f>IF(OR(I13="x",J13="x"),COUNTA(I13:J13)*VLOOKUP(H13,Startgelder!$A$2:$C$13,MATCH($B$10,Startgelder!$A$1:$C$1,0),0),"")</f>
        <v>48</v>
      </c>
      <c r="N13" s="6">
        <f>IF(M13&gt;0,INDEX(Startgelder!$A$1:$D$13,MATCH(H13,Startgelder!$A$1:$A$13,0),MATCH("Doping",Startgelder!$A$1:$D$1,0)),"")</f>
        <v>3</v>
      </c>
      <c r="P13" s="6"/>
    </row>
    <row r="14" spans="1:17">
      <c r="A14" s="15">
        <v>2</v>
      </c>
      <c r="B14" s="38" t="str">
        <f t="shared" si="0"/>
        <v/>
      </c>
      <c r="C14" s="16"/>
      <c r="D14" s="16"/>
      <c r="E14" s="17"/>
      <c r="F14" s="18"/>
      <c r="G14" s="18"/>
      <c r="H14" s="18"/>
      <c r="I14" s="19"/>
      <c r="J14" s="20"/>
      <c r="K14" s="61" t="str">
        <f t="shared" ref="K14:K52" si="1">CONCATENATE(F14,G14,H14)</f>
        <v/>
      </c>
      <c r="L14" s="62"/>
      <c r="M14" s="5" t="str">
        <f>IF(OR(I14="x",J14="x"),COUNTA(I14:J14)*VLOOKUP(H14,Startgelder!$A$2:$C$13,MATCH($B$10,Startgelder!$A$1:$C$1,0),0),"")</f>
        <v/>
      </c>
      <c r="N14" s="6" t="e">
        <f>IF(M14&gt;0,INDEX(Startgelder!$A$1:$D$13,MATCH(H14,Startgelder!$A$1:$A$13,0),MATCH("Doping",Startgelder!$A$1:$D$1,0)),"")</f>
        <v>#N/A</v>
      </c>
      <c r="P14" s="6"/>
    </row>
    <row r="15" spans="1:17">
      <c r="A15" s="15">
        <v>3</v>
      </c>
      <c r="B15" s="38" t="str">
        <f t="shared" si="0"/>
        <v/>
      </c>
      <c r="C15" s="16"/>
      <c r="D15" s="16"/>
      <c r="E15" s="17"/>
      <c r="F15" s="18"/>
      <c r="G15" s="18"/>
      <c r="H15" s="18"/>
      <c r="I15" s="19"/>
      <c r="J15" s="20"/>
      <c r="K15" s="61" t="str">
        <f t="shared" si="1"/>
        <v/>
      </c>
      <c r="L15" s="62"/>
      <c r="M15" s="5" t="str">
        <f>IF(OR(I15="x",J15="x"),COUNTA(I15:J15)*VLOOKUP(H15,Startgelder!$A$2:$C$13,MATCH($B$10,Startgelder!$A$1:$C$1,0),0),"")</f>
        <v/>
      </c>
      <c r="N15" s="6" t="e">
        <f>IF(M15&gt;0,INDEX(Startgelder!$A$1:$D$13,MATCH(H15,Startgelder!$A$1:$A$13,0),MATCH("Doping",Startgelder!$A$1:$D$1,0)),"")</f>
        <v>#N/A</v>
      </c>
      <c r="P15" s="6"/>
    </row>
    <row r="16" spans="1:17">
      <c r="A16" s="15">
        <v>4</v>
      </c>
      <c r="B16" s="38" t="str">
        <f t="shared" si="0"/>
        <v/>
      </c>
      <c r="C16" s="16"/>
      <c r="D16" s="16"/>
      <c r="E16" s="17"/>
      <c r="F16" s="18"/>
      <c r="G16" s="18"/>
      <c r="H16" s="18"/>
      <c r="I16" s="19"/>
      <c r="J16" s="20"/>
      <c r="K16" s="61" t="str">
        <f t="shared" si="1"/>
        <v/>
      </c>
      <c r="L16" s="62"/>
      <c r="M16" s="5" t="str">
        <f>IF(OR(I16="x",J16="x"),COUNTA(I16:J16)*VLOOKUP(H16,Startgelder!$A$2:$C$13,MATCH($B$10,Startgelder!$A$1:$C$1,0),0),"")</f>
        <v/>
      </c>
      <c r="N16" s="6" t="e">
        <f>IF(M16&gt;0,INDEX(Startgelder!$A$1:$D$13,MATCH(H16,Startgelder!$A$1:$A$13,0),MATCH("Doping",Startgelder!$A$1:$D$1,0)),"")</f>
        <v>#N/A</v>
      </c>
      <c r="P16" s="6"/>
      <c r="Q16" s="2" t="s">
        <v>30</v>
      </c>
    </row>
    <row r="17" spans="1:16">
      <c r="A17" s="15">
        <v>5</v>
      </c>
      <c r="B17" s="38" t="str">
        <f t="shared" si="0"/>
        <v/>
      </c>
      <c r="C17" s="16"/>
      <c r="D17" s="16"/>
      <c r="E17" s="17"/>
      <c r="F17" s="18"/>
      <c r="G17" s="18"/>
      <c r="H17" s="18"/>
      <c r="I17" s="19"/>
      <c r="J17" s="20"/>
      <c r="K17" s="61" t="str">
        <f t="shared" si="1"/>
        <v/>
      </c>
      <c r="L17" s="62"/>
      <c r="M17" s="5" t="str">
        <f>IF(OR(I17="x",J17="x"),COUNTA(I17:J17)*VLOOKUP(H17,Startgelder!$A$2:$C$13,MATCH($B$10,Startgelder!$A$1:$C$1,0),0),"")</f>
        <v/>
      </c>
      <c r="N17" s="6" t="e">
        <f>IF(M17&gt;0,INDEX(Startgelder!$A$1:$D$13,MATCH(H17,Startgelder!$A$1:$A$13,0),MATCH("Doping",Startgelder!$A$1:$D$1,0)),"")</f>
        <v>#N/A</v>
      </c>
      <c r="P17" s="6"/>
    </row>
    <row r="18" spans="1:16">
      <c r="A18" s="15">
        <v>6</v>
      </c>
      <c r="B18" s="38" t="str">
        <f t="shared" si="0"/>
        <v/>
      </c>
      <c r="C18" s="16"/>
      <c r="D18" s="16"/>
      <c r="E18" s="17"/>
      <c r="F18" s="18"/>
      <c r="G18" s="18"/>
      <c r="H18" s="18"/>
      <c r="I18" s="19"/>
      <c r="J18" s="20"/>
      <c r="K18" s="61" t="str">
        <f t="shared" si="1"/>
        <v/>
      </c>
      <c r="L18" s="62"/>
      <c r="M18" s="5" t="str">
        <f>IF(OR(I18="x",J18="x"),COUNTA(I18:J18)*VLOOKUP(H18,Startgelder!$A$2:$C$13,MATCH($B$10,Startgelder!$A$1:$C$1,0),0),"")</f>
        <v/>
      </c>
      <c r="N18" s="6" t="e">
        <f>IF(M18&gt;0,INDEX(Startgelder!$A$1:$D$13,MATCH(H18,Startgelder!$A$1:$A$13,0),MATCH("Doping",Startgelder!$A$1:$D$1,0)),"")</f>
        <v>#N/A</v>
      </c>
      <c r="P18" s="6"/>
    </row>
    <row r="19" spans="1:16">
      <c r="A19" s="15">
        <v>7</v>
      </c>
      <c r="B19" s="38" t="str">
        <f t="shared" si="0"/>
        <v/>
      </c>
      <c r="C19" s="16"/>
      <c r="D19" s="16"/>
      <c r="E19" s="17"/>
      <c r="F19" s="18"/>
      <c r="G19" s="18"/>
      <c r="H19" s="18"/>
      <c r="I19" s="19"/>
      <c r="J19" s="20"/>
      <c r="K19" s="61" t="str">
        <f t="shared" si="1"/>
        <v/>
      </c>
      <c r="L19" s="62"/>
      <c r="M19" s="5" t="str">
        <f>IF(OR(I19="x",J19="x"),COUNTA(I19:J19)*VLOOKUP(H19,Startgelder!$A$2:$C$13,MATCH($B$10,Startgelder!$A$1:$C$1,0),0),"")</f>
        <v/>
      </c>
      <c r="N19" s="6" t="e">
        <f>IF(M19&gt;0,INDEX(Startgelder!$A$1:$D$13,MATCH(H19,Startgelder!$A$1:$A$13,0),MATCH("Doping",Startgelder!$A$1:$D$1,0)),"")</f>
        <v>#N/A</v>
      </c>
      <c r="P19" s="6"/>
    </row>
    <row r="20" spans="1:16">
      <c r="A20" s="15">
        <v>8</v>
      </c>
      <c r="B20" s="38" t="str">
        <f t="shared" si="0"/>
        <v/>
      </c>
      <c r="C20" s="16"/>
      <c r="D20" s="16"/>
      <c r="E20" s="17"/>
      <c r="F20" s="18"/>
      <c r="G20" s="18"/>
      <c r="H20" s="18"/>
      <c r="I20" s="19"/>
      <c r="J20" s="20"/>
      <c r="K20" s="61" t="str">
        <f t="shared" si="1"/>
        <v/>
      </c>
      <c r="L20" s="62"/>
      <c r="M20" s="5" t="str">
        <f>IF(OR(I20="x",J20="x"),COUNTA(I20:J20)*VLOOKUP(H20,Startgelder!$A$2:$C$13,MATCH($B$10,Startgelder!$A$1:$C$1,0),0),"")</f>
        <v/>
      </c>
      <c r="N20" s="6" t="e">
        <f>IF(M20&gt;0,INDEX(Startgelder!$A$1:$D$13,MATCH(H20,Startgelder!$A$1:$A$13,0),MATCH("Doping",Startgelder!$A$1:$D$1,0)),"")</f>
        <v>#N/A</v>
      </c>
      <c r="P20" s="6"/>
    </row>
    <row r="21" spans="1:16">
      <c r="A21" s="15">
        <v>9</v>
      </c>
      <c r="B21" s="38" t="str">
        <f t="shared" si="0"/>
        <v/>
      </c>
      <c r="C21" s="16"/>
      <c r="D21" s="16"/>
      <c r="E21" s="17"/>
      <c r="F21" s="18"/>
      <c r="G21" s="18"/>
      <c r="H21" s="18"/>
      <c r="I21" s="19"/>
      <c r="J21" s="20"/>
      <c r="K21" s="61" t="str">
        <f t="shared" si="1"/>
        <v/>
      </c>
      <c r="L21" s="62"/>
      <c r="M21" s="5" t="str">
        <f>IF(OR(I21="x",J21="x"),COUNTA(I21:J21)*VLOOKUP(H21,Startgelder!$A$2:$C$13,MATCH($B$10,Startgelder!$A$1:$C$1,0),0),"")</f>
        <v/>
      </c>
      <c r="N21" s="6" t="e">
        <f>IF(M21&gt;0,INDEX(Startgelder!$A$1:$D$13,MATCH(H21,Startgelder!$A$1:$A$13,0),MATCH("Doping",Startgelder!$A$1:$D$1,0)),"")</f>
        <v>#N/A</v>
      </c>
      <c r="P21" s="6"/>
    </row>
    <row r="22" spans="1:16">
      <c r="A22" s="15">
        <v>10</v>
      </c>
      <c r="B22" s="38" t="str">
        <f t="shared" si="0"/>
        <v/>
      </c>
      <c r="C22" s="16"/>
      <c r="D22" s="16"/>
      <c r="E22" s="17"/>
      <c r="F22" s="18"/>
      <c r="G22" s="18"/>
      <c r="H22" s="18"/>
      <c r="I22" s="19"/>
      <c r="J22" s="20"/>
      <c r="K22" s="61" t="str">
        <f t="shared" si="1"/>
        <v/>
      </c>
      <c r="L22" s="62"/>
      <c r="M22" s="5" t="str">
        <f>IF(OR(I22="x",J22="x"),COUNTA(I22:J22)*VLOOKUP(H22,Startgelder!$A$2:$C$13,MATCH($B$10,Startgelder!$A$1:$C$1,0),0),"")</f>
        <v/>
      </c>
      <c r="N22" s="6" t="e">
        <f>IF(M22&gt;0,INDEX(Startgelder!$A$1:$D$13,MATCH(H22,Startgelder!$A$1:$A$13,0),MATCH("Doping",Startgelder!$A$1:$D$1,0)),"")</f>
        <v>#N/A</v>
      </c>
      <c r="P22" s="6"/>
    </row>
    <row r="23" spans="1:16">
      <c r="A23" s="15">
        <v>11</v>
      </c>
      <c r="B23" s="38" t="str">
        <f t="shared" si="0"/>
        <v/>
      </c>
      <c r="C23" s="16"/>
      <c r="D23" s="16"/>
      <c r="E23" s="17"/>
      <c r="F23" s="18"/>
      <c r="G23" s="18"/>
      <c r="H23" s="18"/>
      <c r="I23" s="19"/>
      <c r="J23" s="20"/>
      <c r="K23" s="61" t="str">
        <f t="shared" si="1"/>
        <v/>
      </c>
      <c r="L23" s="62"/>
      <c r="M23" s="5" t="str">
        <f>IF(OR(I23="x",J23="x"),COUNTA(I23:J23)*VLOOKUP(H23,Startgelder!$A$2:$C$13,MATCH($B$10,Startgelder!$A$1:$C$1,0),0),"")</f>
        <v/>
      </c>
      <c r="N23" s="6" t="e">
        <f>IF(M23&gt;0,INDEX(Startgelder!$A$1:$D$13,MATCH(H23,Startgelder!$A$1:$A$13,0),MATCH("Doping",Startgelder!$A$1:$D$1,0)),"")</f>
        <v>#N/A</v>
      </c>
      <c r="P23" s="6"/>
    </row>
    <row r="24" spans="1:16">
      <c r="A24" s="15">
        <v>12</v>
      </c>
      <c r="B24" s="38" t="str">
        <f t="shared" si="0"/>
        <v/>
      </c>
      <c r="C24" s="16"/>
      <c r="D24" s="16"/>
      <c r="E24" s="17"/>
      <c r="F24" s="18"/>
      <c r="G24" s="18"/>
      <c r="H24" s="18"/>
      <c r="I24" s="19"/>
      <c r="J24" s="20"/>
      <c r="K24" s="61" t="str">
        <f t="shared" si="1"/>
        <v/>
      </c>
      <c r="L24" s="62"/>
      <c r="M24" s="5" t="str">
        <f>IF(OR(I24="x",J24="x"),COUNTA(I24:J24)*VLOOKUP(H24,Startgelder!$A$2:$C$13,MATCH($B$10,Startgelder!$A$1:$C$1,0),0),"")</f>
        <v/>
      </c>
      <c r="N24" s="6" t="e">
        <f>IF(M24&gt;0,INDEX(Startgelder!$A$1:$D$13,MATCH(H24,Startgelder!$A$1:$A$13,0),MATCH("Doping",Startgelder!$A$1:$D$1,0)),"")</f>
        <v>#N/A</v>
      </c>
      <c r="P24" s="6"/>
    </row>
    <row r="25" spans="1:16">
      <c r="A25" s="15">
        <v>13</v>
      </c>
      <c r="B25" s="38" t="str">
        <f t="shared" si="0"/>
        <v/>
      </c>
      <c r="C25" s="16"/>
      <c r="D25" s="16"/>
      <c r="E25" s="17"/>
      <c r="F25" s="18"/>
      <c r="G25" s="18"/>
      <c r="H25" s="18"/>
      <c r="I25" s="19"/>
      <c r="J25" s="20"/>
      <c r="K25" s="61" t="str">
        <f t="shared" si="1"/>
        <v/>
      </c>
      <c r="L25" s="62"/>
      <c r="M25" s="5" t="str">
        <f>IF(OR(I25="x",J25="x"),COUNTA(I25:J25)*VLOOKUP(H25,Startgelder!$A$2:$C$13,MATCH($B$10,Startgelder!$A$1:$C$1,0),0),"")</f>
        <v/>
      </c>
      <c r="N25" s="6" t="e">
        <f>IF(M25&gt;0,INDEX(Startgelder!$A$1:$D$13,MATCH(H25,Startgelder!$A$1:$A$13,0),MATCH("Doping",Startgelder!$A$1:$D$1,0)),"")</f>
        <v>#N/A</v>
      </c>
      <c r="P25" s="6"/>
    </row>
    <row r="26" spans="1:16">
      <c r="A26" s="15">
        <v>14</v>
      </c>
      <c r="B26" s="38" t="str">
        <f t="shared" si="0"/>
        <v/>
      </c>
      <c r="C26" s="16"/>
      <c r="D26" s="16"/>
      <c r="E26" s="17"/>
      <c r="F26" s="18"/>
      <c r="G26" s="18"/>
      <c r="H26" s="18"/>
      <c r="I26" s="19"/>
      <c r="J26" s="20"/>
      <c r="K26" s="61" t="str">
        <f t="shared" si="1"/>
        <v/>
      </c>
      <c r="L26" s="62"/>
      <c r="M26" s="5" t="str">
        <f>IF(OR(I26="x",J26="x"),COUNTA(I26:J26)*VLOOKUP(H26,Startgelder!$A$2:$C$13,MATCH($B$10,Startgelder!$A$1:$C$1,0),0),"")</f>
        <v/>
      </c>
      <c r="N26" s="6" t="e">
        <f>IF(M26&gt;0,INDEX(Startgelder!$A$1:$D$13,MATCH(H26,Startgelder!$A$1:$A$13,0),MATCH("Doping",Startgelder!$A$1:$D$1,0)),"")</f>
        <v>#N/A</v>
      </c>
      <c r="P26" s="6"/>
    </row>
    <row r="27" spans="1:16">
      <c r="A27" s="15">
        <v>15</v>
      </c>
      <c r="B27" s="38" t="str">
        <f t="shared" si="0"/>
        <v/>
      </c>
      <c r="C27" s="16"/>
      <c r="D27" s="16"/>
      <c r="E27" s="17"/>
      <c r="F27" s="18"/>
      <c r="G27" s="18"/>
      <c r="H27" s="18"/>
      <c r="I27" s="19"/>
      <c r="J27" s="20"/>
      <c r="K27" s="61" t="str">
        <f t="shared" si="1"/>
        <v/>
      </c>
      <c r="L27" s="62"/>
      <c r="M27" s="5" t="str">
        <f>IF(OR(I27="x",J27="x"),COUNTA(I27:J27)*VLOOKUP(H27,Startgelder!$A$2:$C$13,MATCH($B$10,Startgelder!$A$1:$C$1,0),0),"")</f>
        <v/>
      </c>
      <c r="N27" s="6" t="e">
        <f>IF(M27&gt;0,INDEX(Startgelder!$A$1:$D$13,MATCH(H27,Startgelder!$A$1:$A$13,0),MATCH("Doping",Startgelder!$A$1:$D$1,0)),"")</f>
        <v>#N/A</v>
      </c>
      <c r="P27" s="6"/>
    </row>
    <row r="28" spans="1:16">
      <c r="A28" s="15">
        <v>16</v>
      </c>
      <c r="B28" s="38" t="str">
        <f t="shared" si="0"/>
        <v/>
      </c>
      <c r="C28" s="16"/>
      <c r="D28" s="16"/>
      <c r="E28" s="17"/>
      <c r="F28" s="18"/>
      <c r="G28" s="18"/>
      <c r="H28" s="18"/>
      <c r="I28" s="19"/>
      <c r="J28" s="20"/>
      <c r="K28" s="61" t="str">
        <f t="shared" si="1"/>
        <v/>
      </c>
      <c r="L28" s="62"/>
      <c r="M28" s="5" t="str">
        <f>IF(OR(I28="x",J28="x"),COUNTA(I28:J28)*VLOOKUP(H28,Startgelder!$A$2:$C$13,MATCH($B$10,Startgelder!$A$1:$C$1,0),0),"")</f>
        <v/>
      </c>
      <c r="N28" s="6" t="e">
        <f>IF(M28&gt;0,INDEX(Startgelder!$A$1:$D$13,MATCH(H28,Startgelder!$A$1:$A$13,0),MATCH("Doping",Startgelder!$A$1:$D$1,0)),"")</f>
        <v>#N/A</v>
      </c>
      <c r="P28" s="6"/>
    </row>
    <row r="29" spans="1:16">
      <c r="A29" s="15">
        <v>17</v>
      </c>
      <c r="B29" s="38" t="str">
        <f t="shared" si="0"/>
        <v/>
      </c>
      <c r="C29" s="16"/>
      <c r="D29" s="16"/>
      <c r="E29" s="17"/>
      <c r="F29" s="18"/>
      <c r="G29" s="18"/>
      <c r="H29" s="18"/>
      <c r="I29" s="19"/>
      <c r="J29" s="20"/>
      <c r="K29" s="61" t="str">
        <f t="shared" si="1"/>
        <v/>
      </c>
      <c r="L29" s="62"/>
      <c r="M29" s="5" t="str">
        <f>IF(OR(I29="x",J29="x"),COUNTA(I29:J29)*VLOOKUP(H29,Startgelder!$A$2:$C$13,MATCH($B$10,Startgelder!$A$1:$C$1,0),0),"")</f>
        <v/>
      </c>
      <c r="N29" s="6" t="e">
        <f>IF(M29&gt;0,INDEX(Startgelder!$A$1:$D$13,MATCH(H29,Startgelder!$A$1:$A$13,0),MATCH("Doping",Startgelder!$A$1:$D$1,0)),"")</f>
        <v>#N/A</v>
      </c>
      <c r="P29" s="6"/>
    </row>
    <row r="30" spans="1:16">
      <c r="A30" s="15">
        <v>18</v>
      </c>
      <c r="B30" s="38" t="str">
        <f t="shared" si="0"/>
        <v/>
      </c>
      <c r="C30" s="16"/>
      <c r="D30" s="16"/>
      <c r="E30" s="17"/>
      <c r="F30" s="18"/>
      <c r="G30" s="18"/>
      <c r="H30" s="18"/>
      <c r="I30" s="19"/>
      <c r="J30" s="20"/>
      <c r="K30" s="61" t="str">
        <f t="shared" si="1"/>
        <v/>
      </c>
      <c r="L30" s="62"/>
      <c r="M30" s="5" t="str">
        <f>IF(OR(I30="x",J30="x"),COUNTA(I30:J30)*VLOOKUP(H30,Startgelder!$A$2:$C$13,MATCH($B$10,Startgelder!$A$1:$C$1,0),0),"")</f>
        <v/>
      </c>
      <c r="N30" s="6" t="e">
        <f>IF(M30&gt;0,INDEX(Startgelder!$A$1:$D$13,MATCH(H30,Startgelder!$A$1:$A$13,0),MATCH("Doping",Startgelder!$A$1:$D$1,0)),"")</f>
        <v>#N/A</v>
      </c>
      <c r="P30" s="6"/>
    </row>
    <row r="31" spans="1:16">
      <c r="A31" s="15">
        <v>19</v>
      </c>
      <c r="B31" s="38" t="str">
        <f t="shared" si="0"/>
        <v/>
      </c>
      <c r="C31" s="16"/>
      <c r="D31" s="16"/>
      <c r="E31" s="17"/>
      <c r="F31" s="18"/>
      <c r="G31" s="18"/>
      <c r="H31" s="18"/>
      <c r="I31" s="19"/>
      <c r="J31" s="20"/>
      <c r="K31" s="61" t="str">
        <f t="shared" si="1"/>
        <v/>
      </c>
      <c r="L31" s="62"/>
      <c r="M31" s="5" t="str">
        <f>IF(OR(I31="x",J31="x"),COUNTA(I31:J31)*VLOOKUP(H31,Startgelder!$A$2:$C$13,MATCH($B$10,Startgelder!$A$1:$C$1,0),0),"")</f>
        <v/>
      </c>
      <c r="N31" s="6" t="e">
        <f>IF(M31&gt;0,INDEX(Startgelder!$A$1:$D$13,MATCH(H31,Startgelder!$A$1:$A$13,0),MATCH("Doping",Startgelder!$A$1:$D$1,0)),"")</f>
        <v>#N/A</v>
      </c>
      <c r="P31" s="6"/>
    </row>
    <row r="32" spans="1:16">
      <c r="A32" s="15">
        <v>20</v>
      </c>
      <c r="B32" s="38" t="str">
        <f t="shared" si="0"/>
        <v/>
      </c>
      <c r="C32" s="16"/>
      <c r="D32" s="16"/>
      <c r="E32" s="17"/>
      <c r="F32" s="18"/>
      <c r="G32" s="18"/>
      <c r="H32" s="18"/>
      <c r="I32" s="19"/>
      <c r="J32" s="20"/>
      <c r="K32" s="61" t="str">
        <f t="shared" si="1"/>
        <v/>
      </c>
      <c r="L32" s="62"/>
      <c r="M32" s="5" t="str">
        <f>IF(OR(I32="x",J32="x"),COUNTA(I32:J32)*VLOOKUP(H32,Startgelder!$A$2:$C$13,MATCH($B$10,Startgelder!$A$1:$C$1,0),0),"")</f>
        <v/>
      </c>
      <c r="N32" s="6" t="e">
        <f>IF(M32&gt;0,INDEX(Startgelder!$A$1:$D$13,MATCH(H32,Startgelder!$A$1:$A$13,0),MATCH("Doping",Startgelder!$A$1:$D$1,0)),"")</f>
        <v>#N/A</v>
      </c>
      <c r="P32" s="6"/>
    </row>
    <row r="33" spans="1:16">
      <c r="A33" s="15">
        <v>21</v>
      </c>
      <c r="B33" s="38" t="str">
        <f t="shared" si="0"/>
        <v/>
      </c>
      <c r="C33" s="16"/>
      <c r="D33" s="16"/>
      <c r="E33" s="17"/>
      <c r="F33" s="18"/>
      <c r="G33" s="18"/>
      <c r="H33" s="18"/>
      <c r="I33" s="19"/>
      <c r="J33" s="20"/>
      <c r="K33" s="61" t="str">
        <f t="shared" si="1"/>
        <v/>
      </c>
      <c r="L33" s="62"/>
      <c r="M33" s="5" t="str">
        <f>IF(OR(I33="x",J33="x"),COUNTA(I33:J33)*VLOOKUP(H33,Startgelder!$A$2:$C$13,MATCH($B$10,Startgelder!$A$1:$C$1,0),0),"")</f>
        <v/>
      </c>
      <c r="N33" s="6" t="e">
        <f>IF(M33&gt;0,INDEX(Startgelder!$A$1:$D$13,MATCH(H33,Startgelder!$A$1:$A$13,0),MATCH("Doping",Startgelder!$A$1:$D$1,0)),"")</f>
        <v>#N/A</v>
      </c>
      <c r="P33" s="6"/>
    </row>
    <row r="34" spans="1:16">
      <c r="A34" s="15">
        <v>22</v>
      </c>
      <c r="B34" s="38" t="str">
        <f t="shared" si="0"/>
        <v/>
      </c>
      <c r="C34" s="16"/>
      <c r="D34" s="16"/>
      <c r="E34" s="17"/>
      <c r="F34" s="18"/>
      <c r="G34" s="18"/>
      <c r="H34" s="18"/>
      <c r="I34" s="19"/>
      <c r="J34" s="20"/>
      <c r="K34" s="61" t="str">
        <f t="shared" si="1"/>
        <v/>
      </c>
      <c r="L34" s="62"/>
      <c r="M34" s="5" t="str">
        <f>IF(OR(I34="x",J34="x"),COUNTA(I34:J34)*VLOOKUP(H34,Startgelder!$A$2:$C$13,MATCH($B$10,Startgelder!$A$1:$C$1,0),0),"")</f>
        <v/>
      </c>
      <c r="N34" s="6" t="e">
        <f>IF(M34&gt;0,INDEX(Startgelder!$A$1:$D$13,MATCH(H34,Startgelder!$A$1:$A$13,0),MATCH("Doping",Startgelder!$A$1:$D$1,0)),"")</f>
        <v>#N/A</v>
      </c>
      <c r="P34" s="6"/>
    </row>
    <row r="35" spans="1:16">
      <c r="A35" s="15">
        <v>23</v>
      </c>
      <c r="B35" s="38" t="str">
        <f t="shared" si="0"/>
        <v/>
      </c>
      <c r="C35" s="16"/>
      <c r="D35" s="16"/>
      <c r="E35" s="17"/>
      <c r="F35" s="18"/>
      <c r="G35" s="18"/>
      <c r="H35" s="18"/>
      <c r="I35" s="19"/>
      <c r="J35" s="20"/>
      <c r="K35" s="61" t="str">
        <f t="shared" si="1"/>
        <v/>
      </c>
      <c r="L35" s="62"/>
      <c r="M35" s="5" t="str">
        <f>IF(OR(I35="x",J35="x"),COUNTA(I35:J35)*VLOOKUP(H35,Startgelder!$A$2:$C$13,MATCH($B$10,Startgelder!$A$1:$C$1,0),0),"")</f>
        <v/>
      </c>
      <c r="N35" s="6" t="e">
        <f>IF(M35&gt;0,INDEX(Startgelder!$A$1:$D$13,MATCH(H35,Startgelder!$A$1:$A$13,0),MATCH("Doping",Startgelder!$A$1:$D$1,0)),"")</f>
        <v>#N/A</v>
      </c>
      <c r="P35" s="6"/>
    </row>
    <row r="36" spans="1:16">
      <c r="A36" s="15">
        <v>24</v>
      </c>
      <c r="B36" s="38" t="str">
        <f t="shared" si="0"/>
        <v/>
      </c>
      <c r="C36" s="16"/>
      <c r="D36" s="16"/>
      <c r="E36" s="17"/>
      <c r="F36" s="18"/>
      <c r="G36" s="18"/>
      <c r="H36" s="18"/>
      <c r="I36" s="19"/>
      <c r="J36" s="20"/>
      <c r="K36" s="61" t="str">
        <f t="shared" si="1"/>
        <v/>
      </c>
      <c r="L36" s="62"/>
      <c r="M36" s="5" t="str">
        <f>IF(OR(I36="x",J36="x"),COUNTA(I36:J36)*VLOOKUP(H36,Startgelder!$A$2:$C$13,MATCH($B$10,Startgelder!$A$1:$C$1,0),0),"")</f>
        <v/>
      </c>
      <c r="N36" s="6" t="e">
        <f>IF(M36&gt;0,INDEX(Startgelder!$A$1:$D$13,MATCH(H36,Startgelder!$A$1:$A$13,0),MATCH("Doping",Startgelder!$A$1:$D$1,0)),"")</f>
        <v>#N/A</v>
      </c>
      <c r="P36" s="6"/>
    </row>
    <row r="37" spans="1:16">
      <c r="A37" s="15">
        <v>25</v>
      </c>
      <c r="B37" s="38" t="str">
        <f t="shared" si="0"/>
        <v/>
      </c>
      <c r="C37" s="16"/>
      <c r="D37" s="16"/>
      <c r="E37" s="17"/>
      <c r="F37" s="18"/>
      <c r="G37" s="18"/>
      <c r="H37" s="18"/>
      <c r="I37" s="19"/>
      <c r="J37" s="20"/>
      <c r="K37" s="61" t="str">
        <f t="shared" si="1"/>
        <v/>
      </c>
      <c r="L37" s="62"/>
      <c r="M37" s="5" t="str">
        <f>IF(OR(I37="x",J37="x"),COUNTA(I37:J37)*VLOOKUP(H37,Startgelder!$A$2:$C$13,MATCH($B$10,Startgelder!$A$1:$C$1,0),0),"")</f>
        <v/>
      </c>
      <c r="N37" s="6" t="e">
        <f>IF(M37&gt;0,INDEX(Startgelder!$A$1:$D$13,MATCH(H37,Startgelder!$A$1:$A$13,0),MATCH("Doping",Startgelder!$A$1:$D$1,0)),"")</f>
        <v>#N/A</v>
      </c>
      <c r="P37" s="6"/>
    </row>
    <row r="38" spans="1:16">
      <c r="A38" s="15">
        <v>26</v>
      </c>
      <c r="B38" s="38" t="str">
        <f t="shared" si="0"/>
        <v/>
      </c>
      <c r="C38" s="16"/>
      <c r="D38" s="16"/>
      <c r="E38" s="17"/>
      <c r="F38" s="18"/>
      <c r="G38" s="18"/>
      <c r="H38" s="18"/>
      <c r="I38" s="19"/>
      <c r="J38" s="20"/>
      <c r="K38" s="61" t="str">
        <f t="shared" si="1"/>
        <v/>
      </c>
      <c r="L38" s="62"/>
      <c r="M38" s="5" t="str">
        <f>IF(OR(I38="x",J38="x"),COUNTA(I38:J38)*VLOOKUP(H38,Startgelder!$A$2:$C$13,MATCH($B$10,Startgelder!$A$1:$C$1,0),0),"")</f>
        <v/>
      </c>
      <c r="N38" s="6" t="e">
        <f>IF(M38&gt;0,INDEX(Startgelder!$A$1:$D$13,MATCH(H38,Startgelder!$A$1:$A$13,0),MATCH("Doping",Startgelder!$A$1:$D$1,0)),"")</f>
        <v>#N/A</v>
      </c>
      <c r="P38" s="6"/>
    </row>
    <row r="39" spans="1:16">
      <c r="A39" s="15">
        <v>27</v>
      </c>
      <c r="B39" s="38" t="str">
        <f t="shared" si="0"/>
        <v/>
      </c>
      <c r="C39" s="16"/>
      <c r="D39" s="16"/>
      <c r="E39" s="17"/>
      <c r="F39" s="18"/>
      <c r="G39" s="18"/>
      <c r="H39" s="18"/>
      <c r="I39" s="19"/>
      <c r="J39" s="20"/>
      <c r="K39" s="61" t="str">
        <f t="shared" si="1"/>
        <v/>
      </c>
      <c r="L39" s="62"/>
      <c r="M39" s="5" t="str">
        <f>IF(OR(I39="x",J39="x"),COUNTA(I39:J39)*VLOOKUP(H39,Startgelder!$A$2:$C$13,MATCH($B$10,Startgelder!$A$1:$C$1,0),0),"")</f>
        <v/>
      </c>
      <c r="N39" s="6" t="e">
        <f>IF(M39&gt;0,INDEX(Startgelder!$A$1:$D$13,MATCH(H39,Startgelder!$A$1:$A$13,0),MATCH("Doping",Startgelder!$A$1:$D$1,0)),"")</f>
        <v>#N/A</v>
      </c>
      <c r="P39" s="6"/>
    </row>
    <row r="40" spans="1:16">
      <c r="A40" s="15">
        <v>28</v>
      </c>
      <c r="B40" s="38" t="str">
        <f t="shared" si="0"/>
        <v/>
      </c>
      <c r="C40" s="16"/>
      <c r="D40" s="16"/>
      <c r="E40" s="17"/>
      <c r="F40" s="18"/>
      <c r="G40" s="18"/>
      <c r="H40" s="18"/>
      <c r="I40" s="19"/>
      <c r="J40" s="20"/>
      <c r="K40" s="61" t="str">
        <f t="shared" si="1"/>
        <v/>
      </c>
      <c r="L40" s="62"/>
      <c r="M40" s="5" t="str">
        <f>IF(OR(I40="x",J40="x"),COUNTA(I40:J40)*VLOOKUP(H40,Startgelder!$A$2:$C$13,MATCH($B$10,Startgelder!$A$1:$C$1,0),0),"")</f>
        <v/>
      </c>
      <c r="N40" s="6" t="e">
        <f>IF(M40&gt;0,INDEX(Startgelder!$A$1:$D$13,MATCH(H40,Startgelder!$A$1:$A$13,0),MATCH("Doping",Startgelder!$A$1:$D$1,0)),"")</f>
        <v>#N/A</v>
      </c>
      <c r="P40" s="6"/>
    </row>
    <row r="41" spans="1:16">
      <c r="A41" s="15">
        <v>29</v>
      </c>
      <c r="B41" s="38" t="str">
        <f t="shared" si="0"/>
        <v/>
      </c>
      <c r="C41" s="16"/>
      <c r="D41" s="16"/>
      <c r="E41" s="17"/>
      <c r="F41" s="18"/>
      <c r="G41" s="18"/>
      <c r="H41" s="18"/>
      <c r="I41" s="19"/>
      <c r="J41" s="20"/>
      <c r="K41" s="61" t="str">
        <f t="shared" si="1"/>
        <v/>
      </c>
      <c r="L41" s="62"/>
      <c r="M41" s="5" t="str">
        <f>IF(OR(I41="x",J41="x"),COUNTA(I41:J41)*VLOOKUP(H41,Startgelder!$A$2:$C$13,MATCH($B$10,Startgelder!$A$1:$C$1,0),0),"")</f>
        <v/>
      </c>
      <c r="N41" s="6" t="e">
        <f>IF(M41&gt;0,INDEX(Startgelder!$A$1:$D$13,MATCH(H41,Startgelder!$A$1:$A$13,0),MATCH("Doping",Startgelder!$A$1:$D$1,0)),"")</f>
        <v>#N/A</v>
      </c>
      <c r="P41" s="6"/>
    </row>
    <row r="42" spans="1:16">
      <c r="A42" s="15">
        <v>30</v>
      </c>
      <c r="B42" s="38" t="str">
        <f t="shared" si="0"/>
        <v/>
      </c>
      <c r="C42" s="16"/>
      <c r="D42" s="16"/>
      <c r="E42" s="17"/>
      <c r="F42" s="18"/>
      <c r="G42" s="18"/>
      <c r="H42" s="18"/>
      <c r="I42" s="19"/>
      <c r="J42" s="20"/>
      <c r="K42" s="61" t="str">
        <f t="shared" si="1"/>
        <v/>
      </c>
      <c r="L42" s="62"/>
      <c r="M42" s="5" t="str">
        <f>IF(OR(I42="x",J42="x"),COUNTA(I42:J42)*VLOOKUP(H42,Startgelder!$A$2:$C$13,MATCH($B$10,Startgelder!$A$1:$C$1,0),0),"")</f>
        <v/>
      </c>
      <c r="N42" s="6" t="e">
        <f>IF(M42&gt;0,INDEX(Startgelder!$A$1:$D$13,MATCH(H42,Startgelder!$A$1:$A$13,0),MATCH("Doping",Startgelder!$A$1:$D$1,0)),"")</f>
        <v>#N/A</v>
      </c>
      <c r="P42" s="6"/>
    </row>
    <row r="43" spans="1:16">
      <c r="A43" s="15">
        <v>31</v>
      </c>
      <c r="B43" s="38" t="str">
        <f t="shared" si="0"/>
        <v/>
      </c>
      <c r="C43" s="16"/>
      <c r="D43" s="16"/>
      <c r="E43" s="17"/>
      <c r="F43" s="18"/>
      <c r="G43" s="18"/>
      <c r="H43" s="18"/>
      <c r="I43" s="19"/>
      <c r="J43" s="20"/>
      <c r="K43" s="61" t="str">
        <f t="shared" si="1"/>
        <v/>
      </c>
      <c r="L43" s="62"/>
      <c r="M43" s="5" t="str">
        <f>IF(OR(I43="x",J43="x"),COUNTA(I43:J43)*VLOOKUP(H43,Startgelder!$A$2:$C$13,MATCH($B$10,Startgelder!$A$1:$C$1,0),0),"")</f>
        <v/>
      </c>
      <c r="N43" s="6" t="e">
        <f>IF(M43&gt;0,INDEX(Startgelder!$A$1:$D$13,MATCH(H43,Startgelder!$A$1:$A$13,0),MATCH("Doping",Startgelder!$A$1:$D$1,0)),"")</f>
        <v>#N/A</v>
      </c>
      <c r="P43" s="6"/>
    </row>
    <row r="44" spans="1:16">
      <c r="A44" s="15">
        <v>32</v>
      </c>
      <c r="B44" s="38" t="str">
        <f t="shared" si="0"/>
        <v/>
      </c>
      <c r="C44" s="16"/>
      <c r="D44" s="16"/>
      <c r="E44" s="17"/>
      <c r="F44" s="18"/>
      <c r="G44" s="18"/>
      <c r="H44" s="18"/>
      <c r="I44" s="19"/>
      <c r="J44" s="20"/>
      <c r="K44" s="61" t="str">
        <f t="shared" si="1"/>
        <v/>
      </c>
      <c r="L44" s="62"/>
      <c r="M44" s="5" t="str">
        <f>IF(OR(I44="x",J44="x"),COUNTA(I44:J44)*VLOOKUP(H44,Startgelder!$A$2:$C$13,MATCH($B$10,Startgelder!$A$1:$C$1,0),0),"")</f>
        <v/>
      </c>
      <c r="N44" s="6" t="e">
        <f>IF(M44&gt;0,INDEX(Startgelder!$A$1:$D$13,MATCH(H44,Startgelder!$A$1:$A$13,0),MATCH("Doping",Startgelder!$A$1:$D$1,0)),"")</f>
        <v>#N/A</v>
      </c>
      <c r="P44" s="6"/>
    </row>
    <row r="45" spans="1:16">
      <c r="A45" s="15">
        <v>33</v>
      </c>
      <c r="B45" s="38" t="str">
        <f t="shared" si="0"/>
        <v/>
      </c>
      <c r="C45" s="16"/>
      <c r="D45" s="16"/>
      <c r="E45" s="17"/>
      <c r="F45" s="18"/>
      <c r="G45" s="18"/>
      <c r="H45" s="18"/>
      <c r="I45" s="19"/>
      <c r="J45" s="20"/>
      <c r="K45" s="61" t="str">
        <f t="shared" si="1"/>
        <v/>
      </c>
      <c r="L45" s="62"/>
      <c r="M45" s="5" t="str">
        <f>IF(OR(I45="x",J45="x"),COUNTA(I45:J45)*VLOOKUP(H45,Startgelder!$A$2:$C$13,MATCH($B$10,Startgelder!$A$1:$C$1,0),0),"")</f>
        <v/>
      </c>
      <c r="N45" s="6" t="e">
        <f>IF(M45&gt;0,INDEX(Startgelder!$A$1:$D$13,MATCH(H45,Startgelder!$A$1:$A$13,0),MATCH("Doping",Startgelder!$A$1:$D$1,0)),"")</f>
        <v>#N/A</v>
      </c>
      <c r="P45" s="6"/>
    </row>
    <row r="46" spans="1:16">
      <c r="A46" s="15">
        <v>34</v>
      </c>
      <c r="B46" s="38" t="str">
        <f t="shared" si="0"/>
        <v/>
      </c>
      <c r="C46" s="16"/>
      <c r="D46" s="16"/>
      <c r="E46" s="17"/>
      <c r="F46" s="18"/>
      <c r="G46" s="18"/>
      <c r="H46" s="18"/>
      <c r="I46" s="19"/>
      <c r="J46" s="20"/>
      <c r="K46" s="61" t="str">
        <f t="shared" si="1"/>
        <v/>
      </c>
      <c r="L46" s="62"/>
      <c r="M46" s="5" t="str">
        <f>IF(OR(I46="x",J46="x"),COUNTA(I46:J46)*VLOOKUP(H46,Startgelder!$A$2:$C$13,MATCH($B$10,Startgelder!$A$1:$C$1,0),0),"")</f>
        <v/>
      </c>
      <c r="N46" s="6" t="e">
        <f>IF(M46&gt;0,INDEX(Startgelder!$A$1:$D$13,MATCH(H46,Startgelder!$A$1:$A$13,0),MATCH("Doping",Startgelder!$A$1:$D$1,0)),"")</f>
        <v>#N/A</v>
      </c>
      <c r="P46" s="6"/>
    </row>
    <row r="47" spans="1:16">
      <c r="A47" s="15">
        <v>35</v>
      </c>
      <c r="B47" s="38" t="str">
        <f t="shared" si="0"/>
        <v/>
      </c>
      <c r="C47" s="16"/>
      <c r="D47" s="16"/>
      <c r="E47" s="17"/>
      <c r="F47" s="18"/>
      <c r="G47" s="18"/>
      <c r="H47" s="18"/>
      <c r="I47" s="19"/>
      <c r="J47" s="20"/>
      <c r="K47" s="61" t="str">
        <f t="shared" si="1"/>
        <v/>
      </c>
      <c r="L47" s="62"/>
      <c r="M47" s="5" t="str">
        <f>IF(OR(I47="x",J47="x"),COUNTA(I47:J47)*VLOOKUP(H47,Startgelder!$A$2:$C$13,MATCH($B$10,Startgelder!$A$1:$C$1,0),0),"")</f>
        <v/>
      </c>
      <c r="N47" s="6" t="e">
        <f>IF(M47&gt;0,INDEX(Startgelder!$A$1:$D$13,MATCH(H47,Startgelder!$A$1:$A$13,0),MATCH("Doping",Startgelder!$A$1:$D$1,0)),"")</f>
        <v>#N/A</v>
      </c>
      <c r="P47" s="6"/>
    </row>
    <row r="48" spans="1:16">
      <c r="A48" s="15">
        <v>36</v>
      </c>
      <c r="B48" s="38" t="str">
        <f t="shared" si="0"/>
        <v/>
      </c>
      <c r="C48" s="16"/>
      <c r="D48" s="16"/>
      <c r="E48" s="17"/>
      <c r="F48" s="18"/>
      <c r="G48" s="18"/>
      <c r="H48" s="18"/>
      <c r="I48" s="19"/>
      <c r="J48" s="20"/>
      <c r="K48" s="61" t="str">
        <f t="shared" si="1"/>
        <v/>
      </c>
      <c r="L48" s="62"/>
      <c r="M48" s="5" t="str">
        <f>IF(OR(I48="x",J48="x"),COUNTA(I48:J48)*VLOOKUP(H48,Startgelder!$A$2:$C$13,MATCH($B$10,Startgelder!$A$1:$C$1,0),0),"")</f>
        <v/>
      </c>
      <c r="N48" s="6" t="e">
        <f>IF(M48&gt;0,INDEX(Startgelder!$A$1:$D$13,MATCH(H48,Startgelder!$A$1:$A$13,0),MATCH("Doping",Startgelder!$A$1:$D$1,0)),"")</f>
        <v>#N/A</v>
      </c>
      <c r="P48" s="6"/>
    </row>
    <row r="49" spans="1:16">
      <c r="A49" s="15">
        <v>37</v>
      </c>
      <c r="B49" s="38" t="str">
        <f t="shared" si="0"/>
        <v/>
      </c>
      <c r="C49" s="16"/>
      <c r="D49" s="16"/>
      <c r="E49" s="17"/>
      <c r="F49" s="18"/>
      <c r="G49" s="18"/>
      <c r="H49" s="18"/>
      <c r="I49" s="19"/>
      <c r="J49" s="20"/>
      <c r="K49" s="61" t="str">
        <f t="shared" si="1"/>
        <v/>
      </c>
      <c r="L49" s="62"/>
      <c r="M49" s="5" t="str">
        <f>IF(OR(I49="x",J49="x"),COUNTA(I49:J49)*VLOOKUP(H49,Startgelder!$A$2:$C$13,MATCH($B$10,Startgelder!$A$1:$C$1,0),0),"")</f>
        <v/>
      </c>
      <c r="N49" s="6" t="e">
        <f>IF(M49&gt;0,INDEX(Startgelder!$A$1:$D$13,MATCH(H49,Startgelder!$A$1:$A$13,0),MATCH("Doping",Startgelder!$A$1:$D$1,0)),"")</f>
        <v>#N/A</v>
      </c>
      <c r="P49" s="6"/>
    </row>
    <row r="50" spans="1:16">
      <c r="A50" s="15">
        <v>38</v>
      </c>
      <c r="B50" s="38" t="str">
        <f t="shared" si="0"/>
        <v/>
      </c>
      <c r="C50" s="16"/>
      <c r="D50" s="16"/>
      <c r="E50" s="17"/>
      <c r="F50" s="18"/>
      <c r="G50" s="18"/>
      <c r="H50" s="18"/>
      <c r="I50" s="19"/>
      <c r="J50" s="20"/>
      <c r="K50" s="61" t="str">
        <f t="shared" si="1"/>
        <v/>
      </c>
      <c r="L50" s="62"/>
      <c r="M50" s="5" t="str">
        <f>IF(OR(I50="x",J50="x"),COUNTA(I50:J50)*VLOOKUP(H50,Startgelder!$A$2:$C$13,MATCH($B$10,Startgelder!$A$1:$C$1,0),0),"")</f>
        <v/>
      </c>
      <c r="N50" s="6" t="e">
        <f>IF(M50&gt;0,INDEX(Startgelder!$A$1:$D$13,MATCH(H50,Startgelder!$A$1:$A$13,0),MATCH("Doping",Startgelder!$A$1:$D$1,0)),"")</f>
        <v>#N/A</v>
      </c>
      <c r="P50" s="6"/>
    </row>
    <row r="51" spans="1:16">
      <c r="A51" s="15">
        <v>39</v>
      </c>
      <c r="B51" s="38" t="str">
        <f t="shared" si="0"/>
        <v/>
      </c>
      <c r="C51" s="16"/>
      <c r="D51" s="16"/>
      <c r="E51" s="17"/>
      <c r="F51" s="18"/>
      <c r="G51" s="18"/>
      <c r="H51" s="18"/>
      <c r="I51" s="19"/>
      <c r="J51" s="20"/>
      <c r="K51" s="61" t="str">
        <f t="shared" si="1"/>
        <v/>
      </c>
      <c r="L51" s="62"/>
      <c r="M51" s="5" t="str">
        <f>IF(OR(I51="x",J51="x"),COUNTA(I51:J51)*VLOOKUP(H51,Startgelder!$A$2:$C$13,MATCH($B$10,Startgelder!$A$1:$C$1,0),0),"")</f>
        <v/>
      </c>
      <c r="N51" s="6" t="e">
        <f>IF(M51&gt;0,INDEX(Startgelder!$A$1:$D$13,MATCH(H51,Startgelder!$A$1:$A$13,0),MATCH("Doping",Startgelder!$A$1:$D$1,0)),"")</f>
        <v>#N/A</v>
      </c>
      <c r="P51" s="6"/>
    </row>
    <row r="52" spans="1:16">
      <c r="A52" s="15">
        <v>40</v>
      </c>
      <c r="B52" s="38" t="str">
        <f t="shared" si="0"/>
        <v/>
      </c>
      <c r="C52" s="16"/>
      <c r="D52" s="16"/>
      <c r="E52" s="17"/>
      <c r="F52" s="18"/>
      <c r="G52" s="18"/>
      <c r="H52" s="18"/>
      <c r="I52" s="19"/>
      <c r="J52" s="20"/>
      <c r="K52" s="61" t="str">
        <f t="shared" si="1"/>
        <v/>
      </c>
      <c r="L52" s="62"/>
      <c r="M52" s="5" t="str">
        <f>IF(OR(I52="x",J52="x"),COUNTA(I52:J52)*VLOOKUP(H52,Startgelder!$A$2:$C$13,MATCH($B$10,Startgelder!$A$1:$C$1,0),0),"")</f>
        <v/>
      </c>
      <c r="N52" s="6" t="e">
        <f>IF(M52&gt;0,INDEX(Startgelder!$A$1:$D$13,MATCH(H52,Startgelder!$A$1:$A$13,0),MATCH("Doping",Startgelder!$A$1:$D$1,0)),"")</f>
        <v>#N/A</v>
      </c>
      <c r="P52" s="6"/>
    </row>
    <row r="54" spans="1:16">
      <c r="I54" s="2" t="s">
        <v>31</v>
      </c>
      <c r="J54" s="2">
        <f>COUNTA(I13:J52)</f>
        <v>2</v>
      </c>
      <c r="K54" s="2" t="s">
        <v>32</v>
      </c>
    </row>
    <row r="55" spans="1:16" ht="15.95" thickBot="1">
      <c r="B55" s="8" t="s">
        <v>33</v>
      </c>
    </row>
    <row r="56" spans="1:16" ht="15.95" thickBot="1">
      <c r="C56" s="53" t="s">
        <v>8</v>
      </c>
      <c r="D56" s="54"/>
      <c r="E56" s="54"/>
      <c r="F56" s="54"/>
      <c r="G56" s="54"/>
      <c r="H56" s="54"/>
      <c r="I56" s="54"/>
      <c r="J56" s="55"/>
      <c r="K56" s="53" t="s">
        <v>9</v>
      </c>
      <c r="L56" s="54"/>
      <c r="M56" s="9" t="s">
        <v>10</v>
      </c>
    </row>
    <row r="57" spans="1:16" ht="63" customHeight="1">
      <c r="A57" s="21" t="s">
        <v>11</v>
      </c>
      <c r="B57" s="24" t="s">
        <v>2</v>
      </c>
      <c r="C57" s="48" t="s">
        <v>34</v>
      </c>
      <c r="D57" s="49"/>
      <c r="E57" s="63"/>
      <c r="F57" s="48" t="s">
        <v>35</v>
      </c>
      <c r="G57" s="49"/>
      <c r="H57" s="25" t="s">
        <v>36</v>
      </c>
      <c r="I57" s="26" t="s">
        <v>37</v>
      </c>
      <c r="J57" s="26" t="s">
        <v>17</v>
      </c>
      <c r="K57" s="27" t="s">
        <v>18</v>
      </c>
      <c r="L57" s="27" t="s">
        <v>19</v>
      </c>
      <c r="M57" s="27" t="s">
        <v>21</v>
      </c>
    </row>
    <row r="58" spans="1:16">
      <c r="A58" s="15">
        <v>1</v>
      </c>
      <c r="B58" s="29" t="str">
        <f t="shared" ref="B58:B72" si="2">IF(ISTEXT(C58),$D$5,"")</f>
        <v/>
      </c>
      <c r="C58" s="42"/>
      <c r="D58" s="43"/>
      <c r="E58" s="44"/>
      <c r="F58" s="42"/>
      <c r="G58" s="43"/>
      <c r="H58" s="18"/>
      <c r="I58" s="18"/>
      <c r="J58" s="18"/>
      <c r="K58" s="19"/>
      <c r="L58" s="20"/>
      <c r="M58" s="5" t="str">
        <f>IF(OR(K58="x",L58="x"),COUNTA(K58:L58)*VLOOKUP(J58,Startgelder!$A$1:$C$13,MATCH($B$55,Startgelder!$A$1:$C$1,0),0),"")</f>
        <v/>
      </c>
    </row>
    <row r="59" spans="1:16">
      <c r="A59" s="15">
        <v>2</v>
      </c>
      <c r="B59" s="29" t="str">
        <f t="shared" si="2"/>
        <v/>
      </c>
      <c r="C59" s="42"/>
      <c r="D59" s="43"/>
      <c r="E59" s="44"/>
      <c r="F59" s="42"/>
      <c r="G59" s="43"/>
      <c r="H59" s="18"/>
      <c r="I59" s="18"/>
      <c r="J59" s="18"/>
      <c r="K59" s="19"/>
      <c r="L59" s="20"/>
      <c r="M59" s="5" t="str">
        <f>IF(OR(K59="x",L59="x"),COUNTA(K59:L59)*VLOOKUP(J59,Startgelder!$A$1:$C$7,MATCH($B$55,Startgelder!$A$1:$C$1,0),0),"")</f>
        <v/>
      </c>
    </row>
    <row r="60" spans="1:16">
      <c r="A60" s="15">
        <v>3</v>
      </c>
      <c r="B60" s="29" t="str">
        <f t="shared" si="2"/>
        <v/>
      </c>
      <c r="C60" s="42"/>
      <c r="D60" s="43"/>
      <c r="E60" s="44"/>
      <c r="F60" s="42"/>
      <c r="G60" s="43"/>
      <c r="H60" s="18"/>
      <c r="I60" s="18"/>
      <c r="J60" s="18"/>
      <c r="K60" s="19"/>
      <c r="L60" s="20"/>
      <c r="M60" s="5" t="str">
        <f>IF(OR(K60="x",L60="x"),COUNTA(K60:L60)*VLOOKUP(J60,Startgelder!$A$1:$C$7,MATCH($B$55,Startgelder!$A$1:$C$1,0),0),"")</f>
        <v/>
      </c>
    </row>
    <row r="61" spans="1:16">
      <c r="A61" s="15">
        <v>4</v>
      </c>
      <c r="B61" s="29" t="str">
        <f t="shared" si="2"/>
        <v/>
      </c>
      <c r="C61" s="42"/>
      <c r="D61" s="43"/>
      <c r="E61" s="44"/>
      <c r="F61" s="42"/>
      <c r="G61" s="43"/>
      <c r="H61" s="18"/>
      <c r="I61" s="18"/>
      <c r="J61" s="18"/>
      <c r="K61" s="19"/>
      <c r="L61" s="20"/>
      <c r="M61" s="5" t="str">
        <f>IF(OR(K61="x",L61="x"),COUNTA(K61:L61)*VLOOKUP(J61,Startgelder!$A$1:$C$7,MATCH($B$55,Startgelder!$A$1:$C$1,0),0),"")</f>
        <v/>
      </c>
    </row>
    <row r="62" spans="1:16">
      <c r="A62" s="15">
        <v>5</v>
      </c>
      <c r="B62" s="29" t="str">
        <f t="shared" si="2"/>
        <v/>
      </c>
      <c r="C62" s="42"/>
      <c r="D62" s="43"/>
      <c r="E62" s="44"/>
      <c r="F62" s="42"/>
      <c r="G62" s="43"/>
      <c r="H62" s="18"/>
      <c r="I62" s="18"/>
      <c r="J62" s="18"/>
      <c r="K62" s="19"/>
      <c r="L62" s="20"/>
      <c r="M62" s="5" t="str">
        <f>IF(OR(K62="x",L62="x"),COUNTA(K62:L62)*VLOOKUP(J62,Startgelder!$A$1:$C$7,MATCH($B$55,Startgelder!$A$1:$C$1,0),0),"")</f>
        <v/>
      </c>
    </row>
    <row r="63" spans="1:16">
      <c r="A63" s="15">
        <v>6</v>
      </c>
      <c r="B63" s="29" t="str">
        <f t="shared" si="2"/>
        <v/>
      </c>
      <c r="C63" s="42"/>
      <c r="D63" s="43"/>
      <c r="E63" s="44"/>
      <c r="F63" s="42"/>
      <c r="G63" s="43"/>
      <c r="H63" s="18"/>
      <c r="I63" s="18"/>
      <c r="J63" s="18"/>
      <c r="K63" s="19"/>
      <c r="L63" s="20"/>
      <c r="M63" s="5" t="str">
        <f>IF(OR(K63="x",L63="x"),COUNTA(K63:L63)*VLOOKUP(J63,Startgelder!$A$1:$C$7,MATCH($B$55,Startgelder!$A$1:$C$1,0),0),"")</f>
        <v/>
      </c>
    </row>
    <row r="64" spans="1:16">
      <c r="A64" s="15">
        <v>7</v>
      </c>
      <c r="B64" s="29" t="str">
        <f t="shared" si="2"/>
        <v/>
      </c>
      <c r="C64" s="42"/>
      <c r="D64" s="43"/>
      <c r="E64" s="44"/>
      <c r="F64" s="42"/>
      <c r="G64" s="43"/>
      <c r="H64" s="18"/>
      <c r="I64" s="18"/>
      <c r="J64" s="18"/>
      <c r="K64" s="19"/>
      <c r="L64" s="20"/>
      <c r="M64" s="5" t="str">
        <f>IF(OR(K64="x",L64="x"),COUNTA(K64:L64)*VLOOKUP(J64,Startgelder!$A$1:$C$7,MATCH($B$55,Startgelder!$A$1:$C$1,0),0),"")</f>
        <v/>
      </c>
    </row>
    <row r="65" spans="1:13">
      <c r="A65" s="15">
        <v>8</v>
      </c>
      <c r="B65" s="29" t="str">
        <f t="shared" si="2"/>
        <v/>
      </c>
      <c r="C65" s="42"/>
      <c r="D65" s="43"/>
      <c r="E65" s="44"/>
      <c r="F65" s="42"/>
      <c r="G65" s="43"/>
      <c r="H65" s="18"/>
      <c r="I65" s="18"/>
      <c r="J65" s="18"/>
      <c r="K65" s="19"/>
      <c r="L65" s="20"/>
      <c r="M65" s="5" t="str">
        <f>IF(OR(K65="x",L65="x"),COUNTA(K65:L65)*VLOOKUP(J65,Startgelder!$A$1:$C$7,MATCH($B$55,Startgelder!$A$1:$C$1,0),0),"")</f>
        <v/>
      </c>
    </row>
    <row r="66" spans="1:13">
      <c r="A66" s="15">
        <v>9</v>
      </c>
      <c r="B66" s="29" t="str">
        <f t="shared" si="2"/>
        <v/>
      </c>
      <c r="C66" s="42"/>
      <c r="D66" s="43"/>
      <c r="E66" s="44"/>
      <c r="F66" s="42"/>
      <c r="G66" s="43"/>
      <c r="H66" s="18"/>
      <c r="I66" s="18"/>
      <c r="J66" s="18"/>
      <c r="K66" s="19"/>
      <c r="L66" s="20"/>
      <c r="M66" s="5" t="str">
        <f>IF(OR(K66="x",L66="x"),COUNTA(K66:L66)*VLOOKUP(J66,Startgelder!$A$1:$C$7,MATCH($B$55,Startgelder!$A$1:$C$1,0),0),"")</f>
        <v/>
      </c>
    </row>
    <row r="67" spans="1:13">
      <c r="A67" s="15">
        <v>10</v>
      </c>
      <c r="B67" s="29" t="str">
        <f t="shared" si="2"/>
        <v/>
      </c>
      <c r="C67" s="42"/>
      <c r="D67" s="43"/>
      <c r="E67" s="44"/>
      <c r="F67" s="42"/>
      <c r="G67" s="43"/>
      <c r="H67" s="18"/>
      <c r="I67" s="18"/>
      <c r="J67" s="18"/>
      <c r="K67" s="19"/>
      <c r="L67" s="20"/>
      <c r="M67" s="5" t="str">
        <f>IF(OR(K67="x",L67="x"),COUNTA(K67:L67)*VLOOKUP(J67,Startgelder!$A$1:$C$7,MATCH($B$55,Startgelder!$A$1:$C$1,0),0),"")</f>
        <v/>
      </c>
    </row>
    <row r="68" spans="1:13">
      <c r="A68" s="15">
        <v>11</v>
      </c>
      <c r="B68" s="29" t="str">
        <f t="shared" si="2"/>
        <v/>
      </c>
      <c r="C68" s="42"/>
      <c r="D68" s="43"/>
      <c r="E68" s="44"/>
      <c r="F68" s="42"/>
      <c r="G68" s="43"/>
      <c r="H68" s="18"/>
      <c r="I68" s="18"/>
      <c r="J68" s="18"/>
      <c r="K68" s="19"/>
      <c r="L68" s="20"/>
      <c r="M68" s="5" t="str">
        <f>IF(OR(K68="x",L68="x"),COUNTA(K68:L68)*VLOOKUP(J68,Startgelder!$A$1:$C$7,MATCH($B$55,Startgelder!$A$1:$C$1,0),0),"")</f>
        <v/>
      </c>
    </row>
    <row r="69" spans="1:13">
      <c r="A69" s="22">
        <v>12</v>
      </c>
      <c r="B69" s="29" t="str">
        <f t="shared" si="2"/>
        <v/>
      </c>
      <c r="C69" s="42"/>
      <c r="D69" s="43"/>
      <c r="E69" s="44"/>
      <c r="F69" s="42"/>
      <c r="G69" s="43"/>
      <c r="H69" s="18"/>
      <c r="I69" s="18"/>
      <c r="J69" s="18"/>
      <c r="K69" s="19"/>
      <c r="L69" s="20"/>
      <c r="M69" s="5" t="str">
        <f>IF(OR(K69="x",L69="x"),COUNTA(K69:L69)*VLOOKUP(J69,Startgelder!$A$1:$C$7,MATCH($B$55,Startgelder!$A$1:$C$1,0),0),"")</f>
        <v/>
      </c>
    </row>
    <row r="70" spans="1:13">
      <c r="A70" s="22">
        <v>13</v>
      </c>
      <c r="B70" s="29" t="str">
        <f t="shared" si="2"/>
        <v/>
      </c>
      <c r="C70" s="39"/>
      <c r="D70" s="40"/>
      <c r="E70" s="41"/>
      <c r="F70" s="39"/>
      <c r="G70" s="40"/>
      <c r="H70" s="18"/>
      <c r="I70" s="18"/>
      <c r="J70" s="18"/>
      <c r="K70" s="19"/>
      <c r="L70" s="20"/>
      <c r="M70" s="5" t="str">
        <f>IF(OR(K70="x",L70="x"),COUNTA(K70:L70)*VLOOKUP(J70,Startgelder!$A$1:$C$7,MATCH($B$55,Startgelder!$A$1:$C$1,0),0),"")</f>
        <v/>
      </c>
    </row>
    <row r="71" spans="1:13">
      <c r="A71" s="15">
        <v>14</v>
      </c>
      <c r="B71" s="29" t="str">
        <f t="shared" si="2"/>
        <v/>
      </c>
      <c r="C71" s="39"/>
      <c r="D71" s="40"/>
      <c r="E71" s="41"/>
      <c r="F71" s="39"/>
      <c r="G71" s="40"/>
      <c r="H71" s="18"/>
      <c r="I71" s="18"/>
      <c r="J71" s="18"/>
      <c r="K71" s="19"/>
      <c r="L71" s="20"/>
      <c r="M71" s="5" t="str">
        <f>IF(OR(K71="x",L71="x"),COUNTA(K71:L71)*VLOOKUP(J71,Startgelder!$A$1:$C$7,MATCH($B$55,Startgelder!$A$1:$C$1,0),0),"")</f>
        <v/>
      </c>
    </row>
    <row r="72" spans="1:13">
      <c r="A72" s="22">
        <v>15</v>
      </c>
      <c r="B72" s="29" t="str">
        <f t="shared" si="2"/>
        <v/>
      </c>
      <c r="C72" s="42"/>
      <c r="D72" s="43"/>
      <c r="E72" s="44"/>
      <c r="F72" s="42"/>
      <c r="G72" s="43"/>
      <c r="H72" s="18"/>
      <c r="I72" s="18"/>
      <c r="J72" s="18"/>
      <c r="K72" s="19"/>
      <c r="L72" s="20"/>
      <c r="M72" s="5" t="str">
        <f>IF(OR(K72="x",L72="x"),COUNTA(K72:L72)*VLOOKUP(J72,Startgelder!$A$1:$C$7,MATCH($B$55,Startgelder!$A$1:$C$1,0),0),"")</f>
        <v/>
      </c>
    </row>
    <row r="74" spans="1:13">
      <c r="I74" s="2" t="s">
        <v>31</v>
      </c>
      <c r="J74" s="2">
        <f>COUNT(M58:M72)</f>
        <v>0</v>
      </c>
    </row>
    <row r="75" spans="1:13">
      <c r="K75" s="2" t="s">
        <v>38</v>
      </c>
    </row>
    <row r="78" spans="1:13">
      <c r="I78" s="23">
        <f>SUM(M58:M72)+SUM(M13:M52)</f>
        <v>48</v>
      </c>
      <c r="J78" s="2" t="s">
        <v>39</v>
      </c>
    </row>
    <row r="79" spans="1:13">
      <c r="I79" s="23">
        <v>5</v>
      </c>
      <c r="J79" s="2" t="s">
        <v>40</v>
      </c>
    </row>
    <row r="80" spans="1:13">
      <c r="I80" s="23">
        <f>SUMIFS(N13:N52,N13:N52,"&lt;&gt;#NV")</f>
        <v>3</v>
      </c>
      <c r="J80" s="2" t="s">
        <v>41</v>
      </c>
    </row>
    <row r="81" spans="3:9">
      <c r="H81" s="2" t="s">
        <v>42</v>
      </c>
      <c r="I81" s="23">
        <f>SUM(I78:I79)</f>
        <v>53</v>
      </c>
    </row>
    <row r="83" spans="3:9">
      <c r="C83" s="2" t="s">
        <v>43</v>
      </c>
    </row>
  </sheetData>
  <mergeCells count="77">
    <mergeCell ref="K52:L52"/>
    <mergeCell ref="K43:L43"/>
    <mergeCell ref="K44:L44"/>
    <mergeCell ref="K45:L45"/>
    <mergeCell ref="K46:L46"/>
    <mergeCell ref="K47:L47"/>
    <mergeCell ref="K48:L48"/>
    <mergeCell ref="K40:L40"/>
    <mergeCell ref="K41:L41"/>
    <mergeCell ref="K49:L49"/>
    <mergeCell ref="K50:L50"/>
    <mergeCell ref="K51:L51"/>
    <mergeCell ref="K35:L35"/>
    <mergeCell ref="K36:L36"/>
    <mergeCell ref="K37:L37"/>
    <mergeCell ref="K38:L38"/>
    <mergeCell ref="K39:L39"/>
    <mergeCell ref="K19:L19"/>
    <mergeCell ref="K20:L20"/>
    <mergeCell ref="F67:G67"/>
    <mergeCell ref="F64:G64"/>
    <mergeCell ref="F65:G65"/>
    <mergeCell ref="F66:G66"/>
    <mergeCell ref="K25:L25"/>
    <mergeCell ref="K26:L26"/>
    <mergeCell ref="K27:L27"/>
    <mergeCell ref="K28:L28"/>
    <mergeCell ref="K29:L29"/>
    <mergeCell ref="K42:L42"/>
    <mergeCell ref="K31:L31"/>
    <mergeCell ref="K32:L32"/>
    <mergeCell ref="K33:L33"/>
    <mergeCell ref="K34:L34"/>
    <mergeCell ref="C68:E68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D4:G4"/>
    <mergeCell ref="D5:G5"/>
    <mergeCell ref="D6:G6"/>
    <mergeCell ref="K56:L56"/>
    <mergeCell ref="K12:L12"/>
    <mergeCell ref="K21:L21"/>
    <mergeCell ref="K22:L22"/>
    <mergeCell ref="K23:L23"/>
    <mergeCell ref="K24:L24"/>
    <mergeCell ref="K30:L30"/>
    <mergeCell ref="K13:L13"/>
    <mergeCell ref="K14:L14"/>
    <mergeCell ref="K15:L15"/>
    <mergeCell ref="K16:L16"/>
    <mergeCell ref="K17:L17"/>
    <mergeCell ref="K18:L18"/>
    <mergeCell ref="C69:E69"/>
    <mergeCell ref="C72:E72"/>
    <mergeCell ref="F61:G61"/>
    <mergeCell ref="C2:K2"/>
    <mergeCell ref="F57:G57"/>
    <mergeCell ref="F58:G58"/>
    <mergeCell ref="F59:G59"/>
    <mergeCell ref="F60:G60"/>
    <mergeCell ref="D7:G7"/>
    <mergeCell ref="F68:G68"/>
    <mergeCell ref="F69:G69"/>
    <mergeCell ref="F72:G72"/>
    <mergeCell ref="C56:J56"/>
    <mergeCell ref="F62:G62"/>
    <mergeCell ref="F63:G63"/>
    <mergeCell ref="D8:G8"/>
  </mergeCells>
  <dataValidations count="5">
    <dataValidation type="list" allowBlank="1" showInputMessage="1" showErrorMessage="1" sqref="I58:I72 G13:G52" xr:uid="{00000000-0002-0000-0000-000002000000}">
      <formula1>"K1,C1,C2"</formula1>
    </dataValidation>
    <dataValidation type="list" allowBlank="1" showInputMessage="1" showErrorMessage="1" sqref="H58:H72 F13:F52" xr:uid="{00000000-0002-0000-0000-000003000000}">
      <formula1>"m,w,Mix"</formula1>
    </dataValidation>
    <dataValidation type="list" allowBlank="1" showInputMessage="1" showErrorMessage="1" sqref="K58:L72 I13:J52" xr:uid="{00000000-0002-0000-0000-000004000000}">
      <formula1>"X,x"</formula1>
    </dataValidation>
    <dataValidation type="list" allowBlank="1" showInputMessage="1" showErrorMessage="1" sqref="J58:J72" xr:uid="{00000000-0002-0000-0000-000005000000}">
      <formula1>"U14,U16,U18,LK(Ü18)"</formula1>
    </dataValidation>
    <dataValidation type="list" allowBlank="1" showInputMessage="1" showErrorMessage="1" sqref="H13:H52" xr:uid="{BD2CCB7F-FD44-814F-AD1B-6266D4594DA2}">
      <formula1>"U9,U12,U14,U16,U18,LK(Ü18),Ü32,Ü40,Ü50,Ü60,Ü70,Ü80"</formula1>
    </dataValidation>
  </dataValidations>
  <pageMargins left="0.7" right="0.7" top="0.78740157499999996" bottom="0.78740157499999996" header="0.3" footer="0.3"/>
  <pageSetup paperSize="9" scale="50" orientation="portrait" r:id="rId1"/>
  <rowBreaks count="1" manualBreakCount="1">
    <brk id="5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D17"/>
  <sheetViews>
    <sheetView workbookViewId="0">
      <selection activeCell="C14" sqref="C14"/>
    </sheetView>
  </sheetViews>
  <sheetFormatPr defaultColWidth="11.42578125" defaultRowHeight="15"/>
  <cols>
    <col min="1" max="1" width="25.140625" customWidth="1"/>
  </cols>
  <sheetData>
    <row r="1" spans="1:4">
      <c r="A1" s="35" t="s">
        <v>44</v>
      </c>
      <c r="B1" s="35" t="s">
        <v>7</v>
      </c>
      <c r="C1" s="35" t="s">
        <v>33</v>
      </c>
      <c r="D1" s="35" t="s">
        <v>45</v>
      </c>
    </row>
    <row r="2" spans="1:4">
      <c r="A2" s="36" t="s">
        <v>46</v>
      </c>
      <c r="B2" s="1">
        <v>24</v>
      </c>
      <c r="C2" s="34" t="s">
        <v>47</v>
      </c>
      <c r="D2" s="1">
        <v>3</v>
      </c>
    </row>
    <row r="3" spans="1:4">
      <c r="A3" s="36" t="s">
        <v>48</v>
      </c>
      <c r="B3" s="1">
        <v>24</v>
      </c>
      <c r="C3" s="34" t="s">
        <v>47</v>
      </c>
      <c r="D3" s="1">
        <v>3</v>
      </c>
    </row>
    <row r="4" spans="1:4">
      <c r="A4" s="36" t="s">
        <v>49</v>
      </c>
      <c r="B4" s="1">
        <v>24</v>
      </c>
      <c r="C4" s="34" t="s">
        <v>47</v>
      </c>
      <c r="D4" s="1">
        <v>3</v>
      </c>
    </row>
    <row r="5" spans="1:4">
      <c r="A5" s="36" t="s">
        <v>50</v>
      </c>
      <c r="B5" s="1">
        <v>24</v>
      </c>
      <c r="C5" s="34" t="s">
        <v>47</v>
      </c>
      <c r="D5" s="1">
        <v>3</v>
      </c>
    </row>
    <row r="6" spans="1:4">
      <c r="A6" s="36" t="s">
        <v>51</v>
      </c>
      <c r="B6" s="1">
        <v>24</v>
      </c>
      <c r="C6" s="34" t="s">
        <v>47</v>
      </c>
      <c r="D6" s="1">
        <v>3</v>
      </c>
    </row>
    <row r="7" spans="1:4">
      <c r="A7" s="36" t="s">
        <v>52</v>
      </c>
      <c r="B7" s="1">
        <v>24</v>
      </c>
      <c r="C7" s="34" t="s">
        <v>47</v>
      </c>
      <c r="D7" s="1">
        <v>3</v>
      </c>
    </row>
    <row r="8" spans="1:4">
      <c r="A8" s="36" t="s">
        <v>28</v>
      </c>
      <c r="B8" s="1">
        <v>24</v>
      </c>
      <c r="C8" s="34">
        <v>32</v>
      </c>
      <c r="D8" s="1">
        <v>3</v>
      </c>
    </row>
    <row r="9" spans="1:4">
      <c r="A9" s="36" t="s">
        <v>53</v>
      </c>
      <c r="B9" s="1">
        <v>24</v>
      </c>
      <c r="C9" s="34">
        <v>32</v>
      </c>
      <c r="D9" s="1">
        <v>3</v>
      </c>
    </row>
    <row r="10" spans="1:4">
      <c r="A10" s="36" t="s">
        <v>54</v>
      </c>
      <c r="B10" s="1">
        <v>12</v>
      </c>
      <c r="C10" s="34">
        <v>16</v>
      </c>
      <c r="D10" s="1">
        <v>2</v>
      </c>
    </row>
    <row r="11" spans="1:4">
      <c r="A11" s="36" t="s">
        <v>55</v>
      </c>
      <c r="B11" s="1">
        <v>12</v>
      </c>
      <c r="C11" s="34">
        <v>16</v>
      </c>
      <c r="D11" s="1">
        <v>2</v>
      </c>
    </row>
    <row r="12" spans="1:4">
      <c r="A12" s="36" t="s">
        <v>56</v>
      </c>
      <c r="B12" s="1">
        <v>12</v>
      </c>
      <c r="C12" s="34">
        <v>16</v>
      </c>
      <c r="D12" s="1">
        <v>2</v>
      </c>
    </row>
    <row r="13" spans="1:4">
      <c r="A13" s="36" t="s">
        <v>57</v>
      </c>
      <c r="B13" s="1">
        <v>12</v>
      </c>
      <c r="C13" s="34">
        <v>16</v>
      </c>
      <c r="D13" s="1">
        <v>2</v>
      </c>
    </row>
    <row r="14" spans="1:4" ht="29.1">
      <c r="A14" s="4" t="s">
        <v>58</v>
      </c>
      <c r="B14" s="3">
        <v>5</v>
      </c>
      <c r="C14" s="2"/>
    </row>
    <row r="15" spans="1:4">
      <c r="A15" s="4" t="s">
        <v>59</v>
      </c>
      <c r="B15" s="3">
        <v>30</v>
      </c>
      <c r="C15" s="2"/>
    </row>
    <row r="16" spans="1:4">
      <c r="A16" s="2"/>
      <c r="B16" s="2"/>
      <c r="C16" s="2"/>
    </row>
    <row r="17" spans="1:1">
      <c r="A17" t="s">
        <v>60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3:D15"/>
  <sheetViews>
    <sheetView zoomScale="200" zoomScaleNormal="200" workbookViewId="0">
      <selection activeCell="D16" sqref="D16"/>
    </sheetView>
  </sheetViews>
  <sheetFormatPr defaultColWidth="11.42578125" defaultRowHeight="15"/>
  <cols>
    <col min="2" max="2" width="14.42578125" customWidth="1"/>
  </cols>
  <sheetData>
    <row r="3" spans="1:4">
      <c r="A3" s="35" t="s">
        <v>44</v>
      </c>
      <c r="B3" s="35" t="s">
        <v>26</v>
      </c>
      <c r="C3" s="35" t="s">
        <v>61</v>
      </c>
      <c r="D3" s="35" t="s">
        <v>62</v>
      </c>
    </row>
    <row r="4" spans="1:4">
      <c r="A4" s="36" t="s">
        <v>46</v>
      </c>
      <c r="B4" s="36" t="s">
        <v>63</v>
      </c>
      <c r="C4" s="36" t="s">
        <v>64</v>
      </c>
      <c r="D4" s="36" t="s">
        <v>65</v>
      </c>
    </row>
    <row r="5" spans="1:4">
      <c r="A5" s="36" t="s">
        <v>48</v>
      </c>
      <c r="B5" s="36" t="s">
        <v>66</v>
      </c>
      <c r="C5" s="36" t="s">
        <v>67</v>
      </c>
      <c r="D5" s="36" t="s">
        <v>68</v>
      </c>
    </row>
    <row r="6" spans="1:4">
      <c r="A6" s="36" t="s">
        <v>49</v>
      </c>
      <c r="B6" s="36" t="s">
        <v>69</v>
      </c>
      <c r="C6" s="36" t="s">
        <v>70</v>
      </c>
      <c r="D6" s="36" t="s">
        <v>71</v>
      </c>
    </row>
    <row r="7" spans="1:4">
      <c r="A7" s="36" t="s">
        <v>50</v>
      </c>
      <c r="B7" s="36" t="s">
        <v>72</v>
      </c>
      <c r="C7" s="36" t="s">
        <v>73</v>
      </c>
      <c r="D7" s="36" t="s">
        <v>74</v>
      </c>
    </row>
    <row r="8" spans="1:4">
      <c r="A8" s="36" t="s">
        <v>51</v>
      </c>
      <c r="B8" s="36" t="s">
        <v>75</v>
      </c>
      <c r="C8" s="36" t="s">
        <v>76</v>
      </c>
      <c r="D8" s="36" t="s">
        <v>77</v>
      </c>
    </row>
    <row r="9" spans="1:4">
      <c r="A9" s="36" t="s">
        <v>52</v>
      </c>
      <c r="B9" s="36" t="s">
        <v>78</v>
      </c>
      <c r="C9" s="36" t="s">
        <v>79</v>
      </c>
      <c r="D9" s="36" t="s">
        <v>80</v>
      </c>
    </row>
    <row r="10" spans="1:4">
      <c r="A10" s="36" t="s">
        <v>28</v>
      </c>
      <c r="B10" s="36" t="s">
        <v>81</v>
      </c>
      <c r="C10" s="36" t="s">
        <v>82</v>
      </c>
      <c r="D10" s="36" t="s">
        <v>83</v>
      </c>
    </row>
    <row r="11" spans="1:4">
      <c r="A11" s="36" t="s">
        <v>53</v>
      </c>
      <c r="B11" s="36" t="s">
        <v>84</v>
      </c>
      <c r="C11" s="36" t="s">
        <v>85</v>
      </c>
      <c r="D11" s="36" t="s">
        <v>86</v>
      </c>
    </row>
    <row r="12" spans="1:4">
      <c r="A12" s="36" t="s">
        <v>54</v>
      </c>
      <c r="B12" s="36" t="s">
        <v>87</v>
      </c>
      <c r="C12" s="36" t="s">
        <v>88</v>
      </c>
      <c r="D12" s="36" t="s">
        <v>89</v>
      </c>
    </row>
    <row r="13" spans="1:4">
      <c r="A13" s="36" t="s">
        <v>55</v>
      </c>
      <c r="B13" s="36" t="s">
        <v>90</v>
      </c>
      <c r="C13" s="36" t="s">
        <v>91</v>
      </c>
      <c r="D13" s="36" t="s">
        <v>92</v>
      </c>
    </row>
    <row r="14" spans="1:4">
      <c r="A14" s="36" t="s">
        <v>56</v>
      </c>
      <c r="B14" s="36" t="s">
        <v>93</v>
      </c>
      <c r="C14" s="36" t="s">
        <v>94</v>
      </c>
      <c r="D14" s="36" t="s">
        <v>95</v>
      </c>
    </row>
    <row r="15" spans="1:4">
      <c r="A15" s="36" t="s">
        <v>57</v>
      </c>
      <c r="B15" s="36" t="s">
        <v>96</v>
      </c>
      <c r="C15" s="36" t="s">
        <v>97</v>
      </c>
      <c r="D15" s="36" t="s">
        <v>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Koebe</dc:creator>
  <cp:keywords/>
  <dc:description/>
  <cp:lastModifiedBy/>
  <cp:revision/>
  <dcterms:created xsi:type="dcterms:W3CDTF">2020-12-08T22:37:25Z</dcterms:created>
  <dcterms:modified xsi:type="dcterms:W3CDTF">2026-06-20T19:02:34Z</dcterms:modified>
  <cp:category/>
  <cp:contentStatus/>
</cp:coreProperties>
</file>